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 defaultThemeVersion="124226"/>
  <xr:revisionPtr revIDLastSave="0" documentId="13_ncr:1_{D3BA0091-6AE6-433D-8EE3-B7CC0F620311}" xr6:coauthVersionLast="45" xr6:coauthVersionMax="45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小女子水揚3月 (下)" sheetId="2" r:id="rId1"/>
    <sheet name="小女子水揚数量4月 (上)" sheetId="3" r:id="rId2"/>
    <sheet name="小女子水揚数量4月 (下)" sheetId="4" r:id="rId3"/>
    <sheet name="小女子水揚数量5月 (上)" sheetId="8" r:id="rId4"/>
    <sheet name="小女子水揚数量5月 (下)" sheetId="9" r:id="rId5"/>
    <sheet name="小女子水揚数量6月 (上)" sheetId="10" r:id="rId6"/>
    <sheet name="岩手県小女子水揚累計" sheetId="6" r:id="rId7"/>
  </sheets>
  <definedNames>
    <definedName name="_xlnm.Print_Area" localSheetId="6">岩手県小女子水揚累計!$A$1:$H$35</definedName>
    <definedName name="_xlnm.Print_Area" localSheetId="0">'小女子水揚3月 (下)'!$A$1:$S$61</definedName>
    <definedName name="_xlnm.Print_Area" localSheetId="2">'小女子水揚数量4月 (下)'!$A$1:$S$62</definedName>
    <definedName name="_xlnm.Print_Area" localSheetId="1">'小女子水揚数量4月 (上)'!$A$1:$S$61</definedName>
    <definedName name="_xlnm.Print_Area" localSheetId="4">'小女子水揚数量5月 (下)'!$A$1:$S$62</definedName>
    <definedName name="_xlnm.Print_Area" localSheetId="3">'小女子水揚数量5月 (上)'!$A$1:$S$61</definedName>
    <definedName name="_xlnm.Print_Area" localSheetId="5">'小女子水揚数量6月 (上)'!$A$1:$S$62</definedName>
  </definedNames>
  <calcPr calcId="191029"/>
</workbook>
</file>

<file path=xl/calcChain.xml><?xml version="1.0" encoding="utf-8"?>
<calcChain xmlns="http://schemas.openxmlformats.org/spreadsheetml/2006/main">
  <c r="G18" i="6" l="1"/>
  <c r="L20" i="6"/>
  <c r="L21" i="6" s="1"/>
  <c r="G34" i="6"/>
  <c r="F21" i="6" l="1"/>
  <c r="E21" i="6"/>
  <c r="D20" i="6"/>
  <c r="C20" i="6"/>
  <c r="N19" i="6" s="1"/>
  <c r="G19" i="6"/>
  <c r="F19" i="6"/>
  <c r="E19" i="6"/>
  <c r="D19" i="6"/>
  <c r="C19" i="6"/>
  <c r="F17" i="6"/>
  <c r="E17" i="6"/>
  <c r="D17" i="6"/>
  <c r="C17" i="6"/>
  <c r="G16" i="6"/>
  <c r="F15" i="6"/>
  <c r="E15" i="6"/>
  <c r="D15" i="6"/>
  <c r="C15" i="6"/>
  <c r="G14" i="6"/>
  <c r="F13" i="6"/>
  <c r="E13" i="6"/>
  <c r="D13" i="6"/>
  <c r="C13" i="6"/>
  <c r="G12" i="6"/>
  <c r="F11" i="6"/>
  <c r="E11" i="6"/>
  <c r="D11" i="6"/>
  <c r="C11" i="6"/>
  <c r="G10" i="6"/>
  <c r="F9" i="6"/>
  <c r="E9" i="6"/>
  <c r="D9" i="6"/>
  <c r="C9" i="6"/>
  <c r="G8" i="6"/>
  <c r="F7" i="6"/>
  <c r="E7" i="6"/>
  <c r="D7" i="6"/>
  <c r="C7" i="6"/>
  <c r="G6" i="6"/>
  <c r="F5" i="6"/>
  <c r="E5" i="6"/>
  <c r="D5" i="6"/>
  <c r="C5" i="6"/>
  <c r="G4" i="6"/>
  <c r="N20" i="6" l="1"/>
  <c r="G20" i="6"/>
  <c r="G33" i="6"/>
  <c r="G17" i="6" s="1"/>
  <c r="C35" i="6"/>
  <c r="C21" i="6" s="1"/>
  <c r="G32" i="6"/>
  <c r="G15" i="6" s="1"/>
  <c r="G31" i="6"/>
  <c r="G13" i="6" s="1"/>
  <c r="G30" i="6"/>
  <c r="G11" i="6" s="1"/>
  <c r="G29" i="6"/>
  <c r="G9" i="6" s="1"/>
  <c r="G28" i="6"/>
  <c r="G7" i="6" s="1"/>
  <c r="G27" i="6"/>
  <c r="G5" i="6" s="1"/>
  <c r="L30" i="10"/>
  <c r="P32" i="10"/>
  <c r="R25" i="10"/>
  <c r="L25" i="10"/>
  <c r="F26" i="10"/>
  <c r="F25" i="10"/>
  <c r="L33" i="10"/>
  <c r="P31" i="10"/>
  <c r="R26" i="10"/>
  <c r="L26" i="10"/>
  <c r="S27" i="10"/>
  <c r="S21" i="10"/>
  <c r="Q21" i="10"/>
  <c r="P21" i="10"/>
  <c r="O21" i="10"/>
  <c r="N21" i="10"/>
  <c r="N23" i="10" s="1"/>
  <c r="M21" i="10"/>
  <c r="M27" i="10" s="1"/>
  <c r="K21" i="10"/>
  <c r="J21" i="10"/>
  <c r="D32" i="10" s="1"/>
  <c r="I21" i="10"/>
  <c r="F32" i="10" s="1"/>
  <c r="H21" i="10"/>
  <c r="H23" i="10" s="1"/>
  <c r="G21" i="10"/>
  <c r="G23" i="10" s="1"/>
  <c r="G27" i="10" s="1"/>
  <c r="E21" i="10"/>
  <c r="D21" i="10"/>
  <c r="C21" i="10"/>
  <c r="B21" i="10"/>
  <c r="B23" i="10" s="1"/>
  <c r="I27" i="10" l="1"/>
  <c r="F21" i="10"/>
  <c r="L21" i="10"/>
  <c r="P33" i="10"/>
  <c r="L33" i="9"/>
  <c r="P32" i="9"/>
  <c r="P31" i="9"/>
  <c r="R26" i="9"/>
  <c r="L26" i="9"/>
  <c r="F26" i="9"/>
  <c r="R25" i="9"/>
  <c r="L25" i="9"/>
  <c r="F25" i="9"/>
  <c r="F22" i="9"/>
  <c r="S21" i="9"/>
  <c r="S23" i="9" s="1"/>
  <c r="S27" i="9" s="1"/>
  <c r="Q21" i="9"/>
  <c r="P21" i="9"/>
  <c r="O21" i="9"/>
  <c r="N21" i="9"/>
  <c r="N23" i="9" s="1"/>
  <c r="M21" i="9"/>
  <c r="M23" i="9" s="1"/>
  <c r="M27" i="9" s="1"/>
  <c r="K21" i="9"/>
  <c r="J21" i="9"/>
  <c r="I21" i="9"/>
  <c r="H21" i="9"/>
  <c r="H23" i="9" s="1"/>
  <c r="G21" i="9"/>
  <c r="E21" i="9"/>
  <c r="D21" i="9"/>
  <c r="C21" i="9"/>
  <c r="B21" i="9"/>
  <c r="B23" i="9" s="1"/>
  <c r="S22" i="8"/>
  <c r="S26" i="8" s="1"/>
  <c r="R24" i="8"/>
  <c r="L24" i="8"/>
  <c r="F24" i="8"/>
  <c r="M20" i="8"/>
  <c r="K20" i="8"/>
  <c r="J20" i="8"/>
  <c r="I20" i="8"/>
  <c r="F31" i="8" s="1"/>
  <c r="S20" i="8"/>
  <c r="Q20" i="8"/>
  <c r="P20" i="8"/>
  <c r="S21" i="4"/>
  <c r="Q21" i="4"/>
  <c r="P21" i="4"/>
  <c r="O21" i="4"/>
  <c r="M21" i="4"/>
  <c r="K21" i="4"/>
  <c r="J21" i="4"/>
  <c r="D32" i="4" s="1"/>
  <c r="I21" i="4"/>
  <c r="P20" i="3"/>
  <c r="Q20" i="3"/>
  <c r="S20" i="3"/>
  <c r="I20" i="3"/>
  <c r="O20" i="3"/>
  <c r="R19" i="2"/>
  <c r="S19" i="2"/>
  <c r="Q19" i="2"/>
  <c r="Q23" i="10" s="1"/>
  <c r="Q27" i="10" s="1"/>
  <c r="P19" i="2"/>
  <c r="O19" i="2"/>
  <c r="G19" i="2"/>
  <c r="F19" i="2"/>
  <c r="E19" i="2"/>
  <c r="D19" i="2"/>
  <c r="C19" i="2"/>
  <c r="M19" i="2"/>
  <c r="K19" i="2"/>
  <c r="J19" i="2"/>
  <c r="L19" i="2" s="1"/>
  <c r="I19" i="2"/>
  <c r="E20" i="3"/>
  <c r="D20" i="3"/>
  <c r="C20" i="3"/>
  <c r="M20" i="3"/>
  <c r="K20" i="3"/>
  <c r="J20" i="3"/>
  <c r="O20" i="8"/>
  <c r="L32" i="8"/>
  <c r="R25" i="8"/>
  <c r="L25" i="8"/>
  <c r="F25" i="8"/>
  <c r="Q22" i="8"/>
  <c r="Q26" i="8" s="1"/>
  <c r="N20" i="8"/>
  <c r="N22" i="8" s="1"/>
  <c r="H20" i="8"/>
  <c r="H22" i="8" s="1"/>
  <c r="G20" i="8"/>
  <c r="E20" i="8"/>
  <c r="D20" i="8"/>
  <c r="C20" i="8"/>
  <c r="B20" i="8"/>
  <c r="B22" i="8" s="1"/>
  <c r="S27" i="4"/>
  <c r="R26" i="4"/>
  <c r="R25" i="4"/>
  <c r="S23" i="4"/>
  <c r="F32" i="4"/>
  <c r="F29" i="3"/>
  <c r="D30" i="3"/>
  <c r="D29" i="3"/>
  <c r="D28" i="3"/>
  <c r="F28" i="3"/>
  <c r="L28" i="3"/>
  <c r="L29" i="4" s="1"/>
  <c r="L28" i="8" s="1"/>
  <c r="L27" i="3"/>
  <c r="L28" i="4" s="1"/>
  <c r="L27" i="8" s="1"/>
  <c r="P30" i="8" s="1"/>
  <c r="L26" i="4"/>
  <c r="L25" i="3"/>
  <c r="F32" i="9" l="1"/>
  <c r="J27" i="10"/>
  <c r="L23" i="10"/>
  <c r="L27" i="10" s="1"/>
  <c r="L22" i="10"/>
  <c r="L24" i="10"/>
  <c r="F21" i="9"/>
  <c r="L21" i="9"/>
  <c r="R21" i="9"/>
  <c r="L30" i="9"/>
  <c r="P33" i="9" s="1"/>
  <c r="D32" i="9"/>
  <c r="L29" i="8"/>
  <c r="P32" i="8" s="1"/>
  <c r="F20" i="8"/>
  <c r="L20" i="8"/>
  <c r="D31" i="8"/>
  <c r="R20" i="8"/>
  <c r="P31" i="8"/>
  <c r="L29" i="3"/>
  <c r="R25" i="3"/>
  <c r="R24" i="3"/>
  <c r="Q22" i="3"/>
  <c r="Q24" i="3" s="1"/>
  <c r="Q26" i="3" s="1"/>
  <c r="P21" i="2"/>
  <c r="P22" i="3" l="1"/>
  <c r="P23" i="4" s="1"/>
  <c r="P22" i="8" s="1"/>
  <c r="R23" i="3"/>
  <c r="R21" i="3" s="1"/>
  <c r="P26" i="3"/>
  <c r="P26" i="8" l="1"/>
  <c r="P23" i="9"/>
  <c r="R23" i="8"/>
  <c r="R21" i="8" s="1"/>
  <c r="P27" i="4"/>
  <c r="R24" i="4"/>
  <c r="R22" i="4" s="1"/>
  <c r="F25" i="4"/>
  <c r="L25" i="4"/>
  <c r="L33" i="4"/>
  <c r="P31" i="4"/>
  <c r="F26" i="4"/>
  <c r="F22" i="4" s="1"/>
  <c r="N21" i="4"/>
  <c r="N23" i="4" s="1"/>
  <c r="M23" i="4"/>
  <c r="L21" i="4"/>
  <c r="H21" i="4"/>
  <c r="H23" i="4" s="1"/>
  <c r="G21" i="4"/>
  <c r="E21" i="4"/>
  <c r="D21" i="4"/>
  <c r="F21" i="4" s="1"/>
  <c r="C21" i="4"/>
  <c r="B21" i="4"/>
  <c r="B23" i="4" s="1"/>
  <c r="P30" i="3"/>
  <c r="L32" i="3"/>
  <c r="P23" i="10" l="1"/>
  <c r="R24" i="9"/>
  <c r="R22" i="9" s="1"/>
  <c r="P27" i="9"/>
  <c r="M27" i="4"/>
  <c r="M22" i="8"/>
  <c r="M26" i="8" s="1"/>
  <c r="P31" i="3"/>
  <c r="P32" i="3"/>
  <c r="R21" i="4"/>
  <c r="P32" i="4"/>
  <c r="L30" i="4"/>
  <c r="P33" i="4" s="1"/>
  <c r="G20" i="3"/>
  <c r="G22" i="3" s="1"/>
  <c r="G23" i="9" s="1"/>
  <c r="G27" i="9" s="1"/>
  <c r="F25" i="3"/>
  <c r="S22" i="3"/>
  <c r="S26" i="3" s="1"/>
  <c r="N20" i="3"/>
  <c r="N22" i="3" s="1"/>
  <c r="M22" i="3"/>
  <c r="M26" i="3" s="1"/>
  <c r="H20" i="3"/>
  <c r="H22" i="3" s="1"/>
  <c r="B20" i="3"/>
  <c r="B22" i="3" s="1"/>
  <c r="P27" i="10" l="1"/>
  <c r="R24" i="10"/>
  <c r="R22" i="10" s="1"/>
  <c r="D31" i="3"/>
  <c r="L20" i="3"/>
  <c r="O22" i="3"/>
  <c r="R20" i="3"/>
  <c r="G23" i="4"/>
  <c r="G26" i="3"/>
  <c r="F31" i="3"/>
  <c r="F20" i="3"/>
  <c r="D22" i="3"/>
  <c r="P31" i="2"/>
  <c r="P30" i="2"/>
  <c r="P29" i="2"/>
  <c r="J21" i="2"/>
  <c r="J22" i="3" s="1"/>
  <c r="L23" i="3" s="1"/>
  <c r="F24" i="2"/>
  <c r="F20" i="2" s="1"/>
  <c r="R21" i="2"/>
  <c r="L21" i="2"/>
  <c r="F21" i="2"/>
  <c r="F25" i="2" s="1"/>
  <c r="D21" i="2"/>
  <c r="C21" i="2"/>
  <c r="S21" i="2"/>
  <c r="Q21" i="2"/>
  <c r="O21" i="2"/>
  <c r="N19" i="2"/>
  <c r="N21" i="2" s="1"/>
  <c r="M21" i="2"/>
  <c r="K21" i="2"/>
  <c r="I21" i="2"/>
  <c r="H19" i="2"/>
  <c r="H21" i="2" s="1"/>
  <c r="B19" i="2"/>
  <c r="B21" i="2" s="1"/>
  <c r="Q23" i="4" l="1"/>
  <c r="Q27" i="4" s="1"/>
  <c r="Q23" i="9"/>
  <c r="Q27" i="9" s="1"/>
  <c r="G27" i="4"/>
  <c r="G22" i="8"/>
  <c r="G26" i="8" s="1"/>
  <c r="K23" i="10"/>
  <c r="K27" i="10" s="1"/>
  <c r="K23" i="9"/>
  <c r="K27" i="9" s="1"/>
  <c r="D25" i="2"/>
  <c r="C25" i="2"/>
  <c r="C22" i="3"/>
  <c r="K22" i="8"/>
  <c r="K26" i="8" s="1"/>
  <c r="K23" i="4"/>
  <c r="K27" i="4" s="1"/>
  <c r="K22" i="3"/>
  <c r="K26" i="3" s="1"/>
  <c r="L22" i="2"/>
  <c r="F30" i="2"/>
  <c r="I22" i="3"/>
  <c r="I26" i="3" s="1"/>
  <c r="F23" i="3"/>
  <c r="D23" i="4"/>
  <c r="D22" i="8" s="1"/>
  <c r="D26" i="3"/>
  <c r="F21" i="3"/>
  <c r="O23" i="4"/>
  <c r="O22" i="8" s="1"/>
  <c r="O23" i="9" s="1"/>
  <c r="O26" i="3"/>
  <c r="R22" i="3"/>
  <c r="R26" i="3" s="1"/>
  <c r="L21" i="3"/>
  <c r="J23" i="4"/>
  <c r="J22" i="8" s="1"/>
  <c r="J26" i="3"/>
  <c r="D30" i="2"/>
  <c r="E21" i="2"/>
  <c r="E23" i="10" s="1"/>
  <c r="E27" i="10" s="1"/>
  <c r="G21" i="2"/>
  <c r="G25" i="2" s="1"/>
  <c r="J26" i="8" l="1"/>
  <c r="J23" i="9"/>
  <c r="R22" i="8"/>
  <c r="R26" i="8" s="1"/>
  <c r="O23" i="10"/>
  <c r="O27" i="9"/>
  <c r="R23" i="9"/>
  <c r="R27" i="9" s="1"/>
  <c r="L22" i="3"/>
  <c r="L26" i="3" s="1"/>
  <c r="D23" i="9"/>
  <c r="O26" i="8"/>
  <c r="I23" i="4"/>
  <c r="E22" i="8"/>
  <c r="E26" i="8" s="1"/>
  <c r="E22" i="3"/>
  <c r="E23" i="9" s="1"/>
  <c r="E27" i="9" s="1"/>
  <c r="E25" i="2"/>
  <c r="D26" i="8"/>
  <c r="F21" i="8"/>
  <c r="F23" i="8"/>
  <c r="C26" i="3"/>
  <c r="C23" i="4"/>
  <c r="F22" i="3"/>
  <c r="F26" i="3" s="1"/>
  <c r="L23" i="8"/>
  <c r="L21" i="8"/>
  <c r="L24" i="4"/>
  <c r="L22" i="4" s="1"/>
  <c r="J27" i="4"/>
  <c r="O27" i="4"/>
  <c r="R23" i="4"/>
  <c r="R27" i="4" s="1"/>
  <c r="D27" i="4"/>
  <c r="F23" i="4"/>
  <c r="F27" i="4" s="1"/>
  <c r="O27" i="10" l="1"/>
  <c r="R23" i="10"/>
  <c r="R27" i="10" s="1"/>
  <c r="D23" i="10"/>
  <c r="D27" i="9"/>
  <c r="I27" i="4"/>
  <c r="I22" i="8"/>
  <c r="J27" i="9"/>
  <c r="L24" i="9"/>
  <c r="L22" i="9" s="1"/>
  <c r="C27" i="4"/>
  <c r="C22" i="8"/>
  <c r="L23" i="4"/>
  <c r="L27" i="4" s="1"/>
  <c r="E26" i="3"/>
  <c r="E23" i="4"/>
  <c r="E27" i="4" s="1"/>
  <c r="C23" i="9" l="1"/>
  <c r="F22" i="8"/>
  <c r="F26" i="8" s="1"/>
  <c r="C26" i="8"/>
  <c r="F24" i="10"/>
  <c r="D27" i="10"/>
  <c r="F22" i="10"/>
  <c r="I23" i="9"/>
  <c r="I26" i="8"/>
  <c r="L22" i="8"/>
  <c r="L26" i="8" s="1"/>
  <c r="D35" i="6"/>
  <c r="D21" i="6" s="1"/>
  <c r="I27" i="9" l="1"/>
  <c r="L23" i="9"/>
  <c r="L27" i="9" s="1"/>
  <c r="C23" i="10"/>
  <c r="C27" i="9"/>
  <c r="F23" i="9"/>
  <c r="F27" i="9" s="1"/>
  <c r="G35" i="6"/>
  <c r="G21" i="6" s="1"/>
  <c r="C27" i="10" l="1"/>
  <c r="F23" i="10"/>
  <c r="F27" i="10" s="1"/>
</calcChain>
</file>

<file path=xl/sharedStrings.xml><?xml version="1.0" encoding="utf-8"?>
<sst xmlns="http://schemas.openxmlformats.org/spreadsheetml/2006/main" count="733" uniqueCount="120">
  <si>
    <t>規格</t>
  </si>
  <si>
    <t>月日</t>
  </si>
  <si>
    <t>低値単価@円</t>
    <rPh sb="0" eb="2">
      <t>ヒクネ</t>
    </rPh>
    <phoneticPr fontId="1"/>
  </si>
  <si>
    <t>高値単価@円</t>
    <rPh sb="0" eb="2">
      <t>タカネ</t>
    </rPh>
    <rPh sb="2" eb="4">
      <t>タンカ</t>
    </rPh>
    <phoneticPr fontId="1"/>
  </si>
  <si>
    <t>隻数</t>
    <rPh sb="0" eb="2">
      <t>セキスウ</t>
    </rPh>
    <phoneticPr fontId="1"/>
  </si>
  <si>
    <t>合計</t>
    <rPh sb="0" eb="2">
      <t>ゴウケイ</t>
    </rPh>
    <phoneticPr fontId="1"/>
  </si>
  <si>
    <t>隻</t>
    <rPh sb="0" eb="1">
      <t>セキ</t>
    </rPh>
    <phoneticPr fontId="1"/>
  </si>
  <si>
    <t>累計</t>
    <rPh sb="0" eb="2">
      <t>ルイケイ</t>
    </rPh>
    <phoneticPr fontId="1"/>
  </si>
  <si>
    <t>水揚げ港</t>
    <rPh sb="0" eb="2">
      <t>ミズア</t>
    </rPh>
    <rPh sb="3" eb="4">
      <t>コウ</t>
    </rPh>
    <phoneticPr fontId="1"/>
  </si>
  <si>
    <t>大船渡港</t>
    <rPh sb="0" eb="3">
      <t>オオフナト</t>
    </rPh>
    <rPh sb="3" eb="4">
      <t>コウ</t>
    </rPh>
    <phoneticPr fontId="1"/>
  </si>
  <si>
    <t>釜石港</t>
    <rPh sb="0" eb="2">
      <t>カマイシ</t>
    </rPh>
    <rPh sb="2" eb="3">
      <t>コウ</t>
    </rPh>
    <phoneticPr fontId="1"/>
  </si>
  <si>
    <t>大槌港</t>
    <rPh sb="0" eb="3">
      <t>オオヅチコウ</t>
    </rPh>
    <phoneticPr fontId="1"/>
  </si>
  <si>
    <t>山田港</t>
    <rPh sb="0" eb="2">
      <t>ヤマダ</t>
    </rPh>
    <rPh sb="2" eb="3">
      <t>コウ</t>
    </rPh>
    <phoneticPr fontId="1"/>
  </si>
  <si>
    <t>宮古港</t>
    <rPh sb="0" eb="2">
      <t>ミヤコ</t>
    </rPh>
    <rPh sb="2" eb="3">
      <t>コウ</t>
    </rPh>
    <phoneticPr fontId="1"/>
  </si>
  <si>
    <t>船数</t>
    <rPh sb="0" eb="1">
      <t>フナ</t>
    </rPh>
    <rPh sb="1" eb="2">
      <t>カズ</t>
    </rPh>
    <phoneticPr fontId="1"/>
  </si>
  <si>
    <t>入札高値</t>
    <rPh sb="0" eb="2">
      <t>ニュウサツ</t>
    </rPh>
    <rPh sb="2" eb="4">
      <t>タカネ</t>
    </rPh>
    <phoneticPr fontId="1"/>
  </si>
  <si>
    <t>入札安値</t>
    <rPh sb="0" eb="2">
      <t>ニュウサツ</t>
    </rPh>
    <rPh sb="2" eb="4">
      <t>ヤスネ</t>
    </rPh>
    <phoneticPr fontId="1"/>
  </si>
  <si>
    <t>平均単価</t>
    <rPh sb="0" eb="2">
      <t>ヘイキン</t>
    </rPh>
    <rPh sb="2" eb="4">
      <t>タンカ</t>
    </rPh>
    <phoneticPr fontId="1"/>
  </si>
  <si>
    <t>水揚累計数量</t>
    <rPh sb="0" eb="2">
      <t>ミズアゲ</t>
    </rPh>
    <rPh sb="2" eb="4">
      <t>ルイケイ</t>
    </rPh>
    <rPh sb="4" eb="6">
      <t>スウリョウ</t>
    </rPh>
    <phoneticPr fontId="1"/>
  </si>
  <si>
    <t>水揚累計金額</t>
    <rPh sb="0" eb="2">
      <t>ミズア</t>
    </rPh>
    <rPh sb="2" eb="4">
      <t>ルイケイ</t>
    </rPh>
    <rPh sb="4" eb="6">
      <t>キンガク</t>
    </rPh>
    <phoneticPr fontId="1"/>
  </si>
  <si>
    <r>
      <t>※</t>
    </r>
    <r>
      <rPr>
        <sz val="14"/>
        <color rgb="FFFF0000"/>
        <rFont val="ＭＳ Ｐゴシック"/>
        <family val="3"/>
        <charset val="128"/>
      </rPr>
      <t>㊙</t>
    </r>
    <r>
      <rPr>
        <sz val="14"/>
        <color theme="1"/>
        <rFont val="ＭＳ Ｐゴシック"/>
        <family val="2"/>
      </rPr>
      <t>個人情報</t>
    </r>
    <rPh sb="2" eb="4">
      <t>コジン</t>
    </rPh>
    <rPh sb="4" eb="6">
      <t>ジョウホウ</t>
    </rPh>
    <phoneticPr fontId="1"/>
  </si>
  <si>
    <t>休漁</t>
    <rPh sb="0" eb="2">
      <t>キュウリョウ</t>
    </rPh>
    <phoneticPr fontId="1"/>
  </si>
  <si>
    <t>平均単価@円</t>
    <rPh sb="0" eb="2">
      <t>ヘイキン</t>
    </rPh>
    <rPh sb="2" eb="4">
      <t>タンカ</t>
    </rPh>
    <phoneticPr fontId="1"/>
  </si>
  <si>
    <t>昨年累計</t>
    <rPh sb="0" eb="2">
      <t>サクネン</t>
    </rPh>
    <rPh sb="2" eb="4">
      <t>ルイケイ</t>
    </rPh>
    <phoneticPr fontId="1"/>
  </si>
  <si>
    <t>昨年比</t>
    <rPh sb="0" eb="2">
      <t>サクネン</t>
    </rPh>
    <rPh sb="2" eb="3">
      <t>ヒ</t>
    </rPh>
    <phoneticPr fontId="1"/>
  </si>
  <si>
    <t>生鮮品水揚数量Kg</t>
    <rPh sb="0" eb="3">
      <t>セイセンヒン</t>
    </rPh>
    <rPh sb="3" eb="5">
      <t>ミズアゲ</t>
    </rPh>
    <rPh sb="5" eb="7">
      <t>スウリョウ</t>
    </rPh>
    <phoneticPr fontId="1"/>
  </si>
  <si>
    <t>昨年比</t>
    <rPh sb="0" eb="2">
      <t>サクネン</t>
    </rPh>
    <rPh sb="2" eb="3">
      <t>ヒ</t>
    </rPh>
    <phoneticPr fontId="1"/>
  </si>
  <si>
    <t>漁期＝</t>
    <rPh sb="0" eb="2">
      <t>リョウキ</t>
    </rPh>
    <phoneticPr fontId="1"/>
  </si>
  <si>
    <t>漁獲制限</t>
    <rPh sb="0" eb="2">
      <t>ギョカク</t>
    </rPh>
    <rPh sb="2" eb="4">
      <t>セイゲン</t>
    </rPh>
    <phoneticPr fontId="1"/>
  </si>
  <si>
    <t>漁獲枠</t>
    <rPh sb="0" eb="2">
      <t>ギョカク</t>
    </rPh>
    <rPh sb="2" eb="3">
      <t>ワク</t>
    </rPh>
    <phoneticPr fontId="1"/>
  </si>
  <si>
    <t>平成２９年</t>
    <rPh sb="0" eb="2">
      <t>ヘイセイ</t>
    </rPh>
    <rPh sb="4" eb="5">
      <t>ネン</t>
    </rPh>
    <phoneticPr fontId="1"/>
  </si>
  <si>
    <t>平成29年4月1日～4月15日</t>
    <phoneticPr fontId="1"/>
  </si>
  <si>
    <t>大槌港</t>
    <rPh sb="0" eb="2">
      <t>オオヅチ</t>
    </rPh>
    <rPh sb="2" eb="3">
      <t>コウ</t>
    </rPh>
    <phoneticPr fontId="1"/>
  </si>
  <si>
    <t>休市</t>
    <rPh sb="0" eb="2">
      <t>キュウイチ</t>
    </rPh>
    <phoneticPr fontId="1"/>
  </si>
  <si>
    <t>◎岩手県各地</t>
    <rPh sb="1" eb="4">
      <t>イワテケン</t>
    </rPh>
    <rPh sb="4" eb="6">
      <t>カクチ</t>
    </rPh>
    <phoneticPr fontId="1"/>
  </si>
  <si>
    <t>平均単価@</t>
    <rPh sb="0" eb="2">
      <t>ヘイキン</t>
    </rPh>
    <rPh sb="2" eb="4">
      <t>タンカ</t>
    </rPh>
    <phoneticPr fontId="1"/>
  </si>
  <si>
    <t>平成29年</t>
    <rPh sb="0" eb="2">
      <t>ヘイセイ</t>
    </rPh>
    <rPh sb="4" eb="5">
      <t>ネン</t>
    </rPh>
    <phoneticPr fontId="1"/>
  </si>
  <si>
    <t>昨年金額</t>
    <rPh sb="0" eb="2">
      <t>サクネン</t>
    </rPh>
    <rPh sb="2" eb="4">
      <t>キンガク</t>
    </rPh>
    <phoneticPr fontId="1"/>
  </si>
  <si>
    <t>本年金額</t>
    <rPh sb="0" eb="2">
      <t>ホンネン</t>
    </rPh>
    <rPh sb="2" eb="4">
      <t>キンガク</t>
    </rPh>
    <phoneticPr fontId="1"/>
  </si>
  <si>
    <t>金額昨年比</t>
    <rPh sb="0" eb="2">
      <t>キンガク</t>
    </rPh>
    <rPh sb="2" eb="4">
      <t>サクネン</t>
    </rPh>
    <rPh sb="4" eb="5">
      <t>ヒ</t>
    </rPh>
    <phoneticPr fontId="1"/>
  </si>
  <si>
    <t>終漁</t>
    <rPh sb="0" eb="1">
      <t>シュウ</t>
    </rPh>
    <rPh sb="1" eb="2">
      <t>リョウ</t>
    </rPh>
    <phoneticPr fontId="1"/>
  </si>
  <si>
    <t>3/20～6/15</t>
    <phoneticPr fontId="1"/>
  </si>
  <si>
    <t>1,500㌧</t>
    <phoneticPr fontId="1"/>
  </si>
  <si>
    <t>平成29年3月20日～3月31日</t>
    <phoneticPr fontId="1"/>
  </si>
  <si>
    <t>山田</t>
  </si>
  <si>
    <t>宮古</t>
  </si>
  <si>
    <t>数量（Kg）</t>
    <phoneticPr fontId="1"/>
  </si>
  <si>
    <t>Kg</t>
  </si>
  <si>
    <t>Kg</t>
    <phoneticPr fontId="1"/>
  </si>
  <si>
    <t>=こうなご棒受網</t>
    <rPh sb="5" eb="6">
      <t>ボウ</t>
    </rPh>
    <rPh sb="6" eb="7">
      <t>ウ</t>
    </rPh>
    <rPh sb="7" eb="8">
      <t>アミ</t>
    </rPh>
    <phoneticPr fontId="1"/>
  </si>
  <si>
    <t>岩手県合計数量:Kg</t>
    <rPh sb="0" eb="3">
      <t>イワテケン</t>
    </rPh>
    <rPh sb="3" eb="5">
      <t>ゴウケイ</t>
    </rPh>
    <rPh sb="5" eb="7">
      <t>スウリョウ</t>
    </rPh>
    <phoneticPr fontId="1"/>
  </si>
  <si>
    <t>平成28年</t>
    <rPh sb="0" eb="2">
      <t>ヘイセイ</t>
    </rPh>
    <rPh sb="4" eb="5">
      <t>ネン</t>
    </rPh>
    <phoneticPr fontId="1"/>
  </si>
  <si>
    <t>水揚げ金額</t>
    <rPh sb="0" eb="2">
      <t>ミズア</t>
    </rPh>
    <rPh sb="3" eb="5">
      <t>キンガク</t>
    </rPh>
    <phoneticPr fontId="1"/>
  </si>
  <si>
    <t>前年比</t>
    <rPh sb="0" eb="3">
      <t>ゼンネンヒヒ</t>
    </rPh>
    <phoneticPr fontId="1"/>
  </si>
  <si>
    <t>宮古港小女子（イカナゴ）</t>
    <rPh sb="0" eb="2">
      <t>ミヤコ</t>
    </rPh>
    <rPh sb="2" eb="3">
      <t>コウ</t>
    </rPh>
    <rPh sb="3" eb="6">
      <t>コウナゴ</t>
    </rPh>
    <phoneticPr fontId="1"/>
  </si>
  <si>
    <t>山田港小女子（イカナゴ）</t>
    <rPh sb="0" eb="2">
      <t>ヤマダ</t>
    </rPh>
    <rPh sb="2" eb="3">
      <t>コウ</t>
    </rPh>
    <rPh sb="3" eb="6">
      <t>コウナゴ</t>
    </rPh>
    <phoneticPr fontId="1"/>
  </si>
  <si>
    <t>岩手県合計金額\</t>
    <rPh sb="0" eb="3">
      <t>イワテケン</t>
    </rPh>
    <phoneticPr fontId="1"/>
  </si>
  <si>
    <t>水揚げ　　金額(円)</t>
    <rPh sb="0" eb="2">
      <t>ミズア</t>
    </rPh>
    <rPh sb="5" eb="7">
      <t>キンガク</t>
    </rPh>
    <rPh sb="8" eb="9">
      <t>エン</t>
    </rPh>
    <phoneticPr fontId="1"/>
  </si>
  <si>
    <t>前年累計</t>
    <rPh sb="0" eb="1">
      <t>ゼン</t>
    </rPh>
    <rPh sb="1" eb="2">
      <t>ネン</t>
    </rPh>
    <rPh sb="2" eb="4">
      <t>ルイケイ</t>
    </rPh>
    <phoneticPr fontId="1"/>
  </si>
  <si>
    <t>平成29年4月16日～4月30日</t>
    <phoneticPr fontId="1"/>
  </si>
  <si>
    <t>金額前年比</t>
    <rPh sb="0" eb="2">
      <t>キンガク</t>
    </rPh>
    <rPh sb="2" eb="4">
      <t>ゼンネン</t>
    </rPh>
    <rPh sb="4" eb="5">
      <t>ヒ</t>
    </rPh>
    <phoneticPr fontId="1"/>
  </si>
  <si>
    <t>4月30日現在</t>
    <rPh sb="1" eb="2">
      <t>ガツ</t>
    </rPh>
    <rPh sb="4" eb="7">
      <t>ニチゲンザイ</t>
    </rPh>
    <phoneticPr fontId="1"/>
  </si>
  <si>
    <t>田老</t>
    <rPh sb="0" eb="2">
      <t>タロウ</t>
    </rPh>
    <phoneticPr fontId="1"/>
  </si>
  <si>
    <t>田老港小女子（イカナゴ）</t>
    <rPh sb="0" eb="2">
      <t>タロウ</t>
    </rPh>
    <rPh sb="2" eb="3">
      <t>コウ</t>
    </rPh>
    <rPh sb="3" eb="6">
      <t>コウナゴ</t>
    </rPh>
    <phoneticPr fontId="1"/>
  </si>
  <si>
    <t>宮古・山田・田老魚市場コウナゴ水揚げ数量・価格推移表</t>
    <rPh sb="3" eb="5">
      <t>ヤマダ</t>
    </rPh>
    <rPh sb="6" eb="8">
      <t>タロウ</t>
    </rPh>
    <phoneticPr fontId="1"/>
  </si>
  <si>
    <t>※数量は約Kg数・金額は＠Kg/円</t>
    <rPh sb="7" eb="8">
      <t>スウ</t>
    </rPh>
    <rPh sb="9" eb="11">
      <t>キンガク</t>
    </rPh>
    <rPh sb="16" eb="17">
      <t>エン</t>
    </rPh>
    <phoneticPr fontId="1"/>
  </si>
  <si>
    <t>岩手県累計数量:Kg</t>
    <rPh sb="0" eb="3">
      <t>イワテケン</t>
    </rPh>
    <rPh sb="3" eb="5">
      <t>ルイケイ</t>
    </rPh>
    <rPh sb="5" eb="7">
      <t>スウリョウ</t>
    </rPh>
    <phoneticPr fontId="1"/>
  </si>
  <si>
    <t>岩手県累計金額\</t>
    <rPh sb="0" eb="3">
      <t>イワテケン</t>
    </rPh>
    <rPh sb="3" eb="4">
      <t>ルイ</t>
    </rPh>
    <phoneticPr fontId="1"/>
  </si>
  <si>
    <t>3月末日</t>
    <rPh sb="1" eb="2">
      <t>ガツ</t>
    </rPh>
    <rPh sb="2" eb="4">
      <t>マツジツ</t>
    </rPh>
    <phoneticPr fontId="1"/>
  </si>
  <si>
    <t>4月15日現在</t>
    <rPh sb="1" eb="2">
      <t>ガツ</t>
    </rPh>
    <rPh sb="4" eb="5">
      <t>ニチ</t>
    </rPh>
    <rPh sb="5" eb="7">
      <t>ゲンザイ</t>
    </rPh>
    <phoneticPr fontId="1"/>
  </si>
  <si>
    <t>4月下期</t>
    <rPh sb="1" eb="2">
      <t>ガツ</t>
    </rPh>
    <rPh sb="2" eb="4">
      <t>シモキ</t>
    </rPh>
    <phoneticPr fontId="1"/>
  </si>
  <si>
    <t>4月上期</t>
    <rPh sb="1" eb="2">
      <t>ガツ</t>
    </rPh>
    <rPh sb="2" eb="4">
      <t>カミキ</t>
    </rPh>
    <phoneticPr fontId="1"/>
  </si>
  <si>
    <t>3月</t>
    <rPh sb="1" eb="2">
      <t>ガツ</t>
    </rPh>
    <phoneticPr fontId="1"/>
  </si>
  <si>
    <t>平成29年5月1日～5月15日</t>
    <phoneticPr fontId="1"/>
  </si>
  <si>
    <t>水揚げ　　 金額(円)</t>
    <rPh sb="0" eb="2">
      <t>ミズア</t>
    </rPh>
    <rPh sb="6" eb="8">
      <t>キンガク</t>
    </rPh>
    <rPh sb="9" eb="10">
      <t>エン</t>
    </rPh>
    <phoneticPr fontId="1"/>
  </si>
  <si>
    <t>平成29年5月16日～5月31日</t>
    <phoneticPr fontId="1"/>
  </si>
  <si>
    <t>５月下期</t>
    <rPh sb="1" eb="2">
      <t>ガツ</t>
    </rPh>
    <rPh sb="2" eb="4">
      <t>シモキ</t>
    </rPh>
    <phoneticPr fontId="1"/>
  </si>
  <si>
    <t>5月31日現在</t>
    <rPh sb="1" eb="2">
      <t>ガツ</t>
    </rPh>
    <rPh sb="4" eb="7">
      <t>ニチゲンザイ</t>
    </rPh>
    <phoneticPr fontId="1"/>
  </si>
  <si>
    <t>本年水揚金額</t>
    <rPh sb="0" eb="2">
      <t>ホンネン</t>
    </rPh>
    <rPh sb="2" eb="4">
      <t>ミズアゲ</t>
    </rPh>
    <rPh sb="4" eb="6">
      <t>キンガク</t>
    </rPh>
    <phoneticPr fontId="1"/>
  </si>
  <si>
    <t>昨年水揚金額</t>
    <rPh sb="0" eb="2">
      <t>サクネン</t>
    </rPh>
    <rPh sb="2" eb="4">
      <t>ミズアゲ</t>
    </rPh>
    <rPh sb="4" eb="6">
      <t>キンガク</t>
    </rPh>
    <phoneticPr fontId="1"/>
  </si>
  <si>
    <t>水揚げ　　  金額(円)</t>
    <rPh sb="0" eb="2">
      <t>ミズア</t>
    </rPh>
    <rPh sb="7" eb="9">
      <t>キンガク</t>
    </rPh>
    <rPh sb="10" eb="11">
      <t>エン</t>
    </rPh>
    <phoneticPr fontId="1"/>
  </si>
  <si>
    <t>平成29年6月1日～6月15日</t>
    <phoneticPr fontId="1"/>
  </si>
  <si>
    <t>終漁</t>
    <rPh sb="0" eb="2">
      <t>シュウリョウ</t>
    </rPh>
    <phoneticPr fontId="1"/>
  </si>
  <si>
    <t>5月15日現在</t>
    <rPh sb="1" eb="2">
      <t>ガツ</t>
    </rPh>
    <rPh sb="4" eb="5">
      <t>ニチ</t>
    </rPh>
    <rPh sb="5" eb="7">
      <t>ゲンザイ</t>
    </rPh>
    <phoneticPr fontId="1"/>
  </si>
  <si>
    <t>3月末日</t>
  </si>
  <si>
    <t>6月15日最終</t>
    <rPh sb="1" eb="2">
      <t>ガツ</t>
    </rPh>
    <rPh sb="4" eb="5">
      <t>ニチ</t>
    </rPh>
    <rPh sb="5" eb="7">
      <t>サイシュウ</t>
    </rPh>
    <phoneticPr fontId="1"/>
  </si>
  <si>
    <t>最終</t>
    <rPh sb="0" eb="2">
      <t>サイシュウ</t>
    </rPh>
    <phoneticPr fontId="1"/>
  </si>
  <si>
    <t>5/31終漁</t>
    <rPh sb="4" eb="5">
      <t>シュウ</t>
    </rPh>
    <rPh sb="5" eb="6">
      <t>リョウ</t>
    </rPh>
    <phoneticPr fontId="1"/>
  </si>
  <si>
    <t>5/30終漁</t>
    <rPh sb="4" eb="5">
      <t>シュウ</t>
    </rPh>
    <rPh sb="5" eb="6">
      <t>リョウ</t>
    </rPh>
    <phoneticPr fontId="1"/>
  </si>
  <si>
    <t>県内高値単価@円</t>
    <rPh sb="0" eb="2">
      <t>ケンナイ</t>
    </rPh>
    <phoneticPr fontId="1"/>
  </si>
  <si>
    <t>水揚げ　　　　金額(円)</t>
    <rPh sb="0" eb="2">
      <t>ミズア</t>
    </rPh>
    <rPh sb="7" eb="9">
      <t>キンガク</t>
    </rPh>
    <rPh sb="10" eb="11">
      <t>エン</t>
    </rPh>
    <phoneticPr fontId="1"/>
  </si>
  <si>
    <t>平成２９年岩手県内小女子（イカナゴ）漁漁獲集計</t>
    <rPh sb="0" eb="2">
      <t>ヘイセイ</t>
    </rPh>
    <rPh sb="4" eb="5">
      <t>ネン</t>
    </rPh>
    <rPh sb="5" eb="8">
      <t>イワテケン</t>
    </rPh>
    <rPh sb="8" eb="9">
      <t>ナイ</t>
    </rPh>
    <rPh sb="9" eb="12">
      <t>コウナゴ</t>
    </rPh>
    <rPh sb="18" eb="19">
      <t>リョウ</t>
    </rPh>
    <rPh sb="19" eb="21">
      <t>ギョカク</t>
    </rPh>
    <rPh sb="21" eb="23">
      <t>シュウケイ</t>
    </rPh>
    <phoneticPr fontId="1"/>
  </si>
  <si>
    <t>田老港</t>
    <rPh sb="0" eb="2">
      <t>タロウ</t>
    </rPh>
    <rPh sb="2" eb="3">
      <t>コウ</t>
    </rPh>
    <phoneticPr fontId="1"/>
  </si>
  <si>
    <t>他県内各港</t>
    <rPh sb="0" eb="1">
      <t>タ</t>
    </rPh>
    <rPh sb="1" eb="3">
      <t>ケンナイ</t>
    </rPh>
    <rPh sb="3" eb="4">
      <t>カク</t>
    </rPh>
    <rPh sb="4" eb="5">
      <t>コウ</t>
    </rPh>
    <phoneticPr fontId="1"/>
  </si>
  <si>
    <t>岩手県合計</t>
    <rPh sb="0" eb="3">
      <t>イワテケン</t>
    </rPh>
    <rPh sb="3" eb="5">
      <t>ゴウケイ</t>
    </rPh>
    <phoneticPr fontId="1"/>
  </si>
  <si>
    <t>平成２８年岩手県内小女子（イカナゴ）漁漁獲集計</t>
    <rPh sb="0" eb="2">
      <t>ヘイセイ</t>
    </rPh>
    <rPh sb="4" eb="5">
      <t>ネン</t>
    </rPh>
    <rPh sb="5" eb="8">
      <t>イワテケン</t>
    </rPh>
    <rPh sb="8" eb="9">
      <t>ナイ</t>
    </rPh>
    <rPh sb="9" eb="12">
      <t>コウナゴ</t>
    </rPh>
    <rPh sb="18" eb="19">
      <t>リョウ</t>
    </rPh>
    <rPh sb="19" eb="21">
      <t>ギョカク</t>
    </rPh>
    <rPh sb="21" eb="23">
      <t>シュウケイ</t>
    </rPh>
    <phoneticPr fontId="1"/>
  </si>
  <si>
    <t>他県内各港</t>
    <rPh sb="0" eb="1">
      <t>ホカ</t>
    </rPh>
    <rPh sb="1" eb="3">
      <t>ケンナイ</t>
    </rPh>
    <rPh sb="3" eb="4">
      <t>カク</t>
    </rPh>
    <rPh sb="4" eb="5">
      <t>コウ</t>
    </rPh>
    <phoneticPr fontId="1"/>
  </si>
  <si>
    <t>宮古港小女子</t>
    <rPh sb="0" eb="2">
      <t>ミヤコ</t>
    </rPh>
    <rPh sb="2" eb="3">
      <t>コウ</t>
    </rPh>
    <rPh sb="3" eb="6">
      <t>コウナゴ</t>
    </rPh>
    <phoneticPr fontId="1"/>
  </si>
  <si>
    <t>山田港小女子</t>
    <rPh sb="0" eb="2">
      <t>ヤマダ</t>
    </rPh>
    <rPh sb="2" eb="3">
      <t>コウ</t>
    </rPh>
    <rPh sb="3" eb="6">
      <t>コウナゴ</t>
    </rPh>
    <phoneticPr fontId="1"/>
  </si>
  <si>
    <t>田老港小女子</t>
    <rPh sb="0" eb="2">
      <t>タロウ</t>
    </rPh>
    <rPh sb="2" eb="3">
      <t>コウ</t>
    </rPh>
    <rPh sb="3" eb="6">
      <t>コウナゴ</t>
    </rPh>
    <phoneticPr fontId="1"/>
  </si>
  <si>
    <t>6/5終漁</t>
    <rPh sb="3" eb="4">
      <t>シュウ</t>
    </rPh>
    <rPh sb="4" eb="5">
      <t>リョウ</t>
    </rPh>
    <phoneticPr fontId="1"/>
  </si>
  <si>
    <t>5/10終漁</t>
    <rPh sb="4" eb="5">
      <t>シュウ</t>
    </rPh>
    <rPh sb="5" eb="6">
      <t>リョウ</t>
    </rPh>
    <phoneticPr fontId="1"/>
  </si>
  <si>
    <t>5/26終漁</t>
  </si>
  <si>
    <t>6/15終漁</t>
    <rPh sb="4" eb="5">
      <t>シュウ</t>
    </rPh>
    <rPh sb="5" eb="6">
      <t>リョウ</t>
    </rPh>
    <phoneticPr fontId="1"/>
  </si>
  <si>
    <t>5/19終漁</t>
    <phoneticPr fontId="1"/>
  </si>
  <si>
    <t>5/20終漁</t>
    <rPh sb="4" eb="5">
      <t>シュウ</t>
    </rPh>
    <rPh sb="5" eb="6">
      <t>リョウ</t>
    </rPh>
    <phoneticPr fontId="1"/>
  </si>
  <si>
    <t>5/26終漁</t>
    <rPh sb="4" eb="5">
      <t>シュウ</t>
    </rPh>
    <rPh sb="5" eb="6">
      <t>リョウ</t>
    </rPh>
    <phoneticPr fontId="1"/>
  </si>
  <si>
    <t>4/25終漁</t>
    <rPh sb="4" eb="5">
      <t>シュウ</t>
    </rPh>
    <rPh sb="5" eb="6">
      <t>リョウ</t>
    </rPh>
    <phoneticPr fontId="1"/>
  </si>
  <si>
    <t>5/13終漁</t>
    <rPh sb="4" eb="5">
      <t>シュウ</t>
    </rPh>
    <rPh sb="5" eb="6">
      <t>リョウ</t>
    </rPh>
    <phoneticPr fontId="1"/>
  </si>
  <si>
    <t>久慈港</t>
    <rPh sb="0" eb="2">
      <t>クジ</t>
    </rPh>
    <rPh sb="2" eb="3">
      <t>コウ</t>
    </rPh>
    <phoneticPr fontId="1"/>
  </si>
  <si>
    <t>5月26日最終</t>
    <rPh sb="1" eb="2">
      <t>ガツ</t>
    </rPh>
    <rPh sb="4" eb="5">
      <t>ニチ</t>
    </rPh>
    <rPh sb="5" eb="7">
      <t>サイシュウ</t>
    </rPh>
    <phoneticPr fontId="1"/>
  </si>
  <si>
    <t>船越港</t>
    <rPh sb="0" eb="2">
      <t>フナコシ</t>
    </rPh>
    <rPh sb="2" eb="3">
      <t>コウ</t>
    </rPh>
    <phoneticPr fontId="1"/>
  </si>
  <si>
    <t>25.7Kg</t>
    <phoneticPr fontId="1"/>
  </si>
  <si>
    <t>田野畑港</t>
    <rPh sb="0" eb="3">
      <t>タノハタ</t>
    </rPh>
    <rPh sb="3" eb="4">
      <t>コウ</t>
    </rPh>
    <phoneticPr fontId="1"/>
  </si>
  <si>
    <t>94.4Kg</t>
    <phoneticPr fontId="1"/>
  </si>
  <si>
    <t>八木港</t>
    <rPh sb="0" eb="2">
      <t>ヤギ</t>
    </rPh>
    <rPh sb="2" eb="3">
      <t>コウ</t>
    </rPh>
    <phoneticPr fontId="1"/>
  </si>
  <si>
    <t>403Kg</t>
    <phoneticPr fontId="1"/>
  </si>
  <si>
    <t>523.1Kg</t>
    <phoneticPr fontId="1"/>
  </si>
  <si>
    <t>計</t>
    <rPh sb="0" eb="1">
      <t>ケイ</t>
    </rPh>
    <phoneticPr fontId="1"/>
  </si>
  <si>
    <t>魚市場データサービス田中LLC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</si>
</sst>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m/d;@"/>
    <numFmt numFmtId="178" formatCode="0.0"/>
    <numFmt numFmtId="179" formatCode="0.0%"/>
    <numFmt numFmtId="180" formatCode="#,##0.0;[Red]\-#,##0.0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</font>
    <font>
      <sz val="16"/>
      <color theme="1"/>
      <name val="ＭＳ Ｐゴシック"/>
      <family val="2"/>
    </font>
    <font>
      <sz val="18"/>
      <color theme="1"/>
      <name val="ＭＳ Ｐゴシック"/>
      <family val="2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rgb="FF002060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6"/>
      <color rgb="FFFF0000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</font>
    <font>
      <sz val="16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3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38" fontId="7" fillId="0" borderId="0" xfId="1" applyFont="1" applyAlignment="1">
      <alignment horizontal="center" vertical="center"/>
    </xf>
    <xf numFmtId="38" fontId="9" fillId="0" borderId="0" xfId="1" applyFont="1" applyAlignment="1"/>
    <xf numFmtId="38" fontId="7" fillId="0" borderId="0" xfId="1" applyFont="1" applyAlignment="1"/>
    <xf numFmtId="38" fontId="7" fillId="0" borderId="0" xfId="1" applyFont="1" applyAlignment="1">
      <alignment vertical="center"/>
    </xf>
    <xf numFmtId="38" fontId="8" fillId="0" borderId="1" xfId="1" applyFont="1" applyBorder="1" applyAlignment="1">
      <alignment horizontal="center" vertical="center"/>
    </xf>
    <xf numFmtId="40" fontId="12" fillId="0" borderId="1" xfId="1" applyNumberFormat="1" applyFont="1" applyBorder="1" applyAlignment="1">
      <alignment horizontal="right" vertical="center"/>
    </xf>
    <xf numFmtId="38" fontId="12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40" fontId="12" fillId="0" borderId="4" xfId="1" applyNumberFormat="1" applyFont="1" applyBorder="1" applyAlignment="1">
      <alignment horizontal="right" vertical="center"/>
    </xf>
    <xf numFmtId="38" fontId="8" fillId="0" borderId="13" xfId="1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shrinkToFit="1"/>
    </xf>
    <xf numFmtId="0" fontId="17" fillId="0" borderId="0" xfId="0" applyFont="1" applyAlignment="1">
      <alignment shrinkToFit="1"/>
    </xf>
    <xf numFmtId="0" fontId="2" fillId="0" borderId="0" xfId="0" applyFont="1" applyAlignment="1">
      <alignment shrinkToFit="1"/>
    </xf>
    <xf numFmtId="177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38" fontId="8" fillId="0" borderId="31" xfId="1" applyFont="1" applyBorder="1" applyAlignment="1">
      <alignment horizontal="center" vertical="center"/>
    </xf>
    <xf numFmtId="38" fontId="8" fillId="0" borderId="32" xfId="1" applyFont="1" applyBorder="1" applyAlignment="1">
      <alignment horizontal="center" vertical="center"/>
    </xf>
    <xf numFmtId="38" fontId="8" fillId="0" borderId="33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12" fillId="0" borderId="11" xfId="1" applyFont="1" applyBorder="1" applyAlignment="1">
      <alignment horizontal="right" vertical="center"/>
    </xf>
    <xf numFmtId="40" fontId="12" fillId="0" borderId="11" xfId="1" applyNumberFormat="1" applyFont="1" applyBorder="1" applyAlignment="1">
      <alignment horizontal="right" vertical="center"/>
    </xf>
    <xf numFmtId="40" fontId="12" fillId="0" borderId="12" xfId="1" applyNumberFormat="1" applyFont="1" applyBorder="1" applyAlignment="1">
      <alignment horizontal="right" vertical="center"/>
    </xf>
    <xf numFmtId="38" fontId="8" fillId="0" borderId="23" xfId="1" applyFont="1" applyBorder="1" applyAlignment="1">
      <alignment vertical="center"/>
    </xf>
    <xf numFmtId="40" fontId="12" fillId="0" borderId="23" xfId="1" applyNumberFormat="1" applyFont="1" applyBorder="1" applyAlignment="1">
      <alignment vertical="center"/>
    </xf>
    <xf numFmtId="40" fontId="12" fillId="0" borderId="24" xfId="1" applyNumberFormat="1" applyFont="1" applyBorder="1" applyAlignment="1">
      <alignment vertical="center"/>
    </xf>
    <xf numFmtId="38" fontId="8" fillId="0" borderId="5" xfId="1" applyFont="1" applyBorder="1" applyAlignment="1">
      <alignment horizontal="center" vertical="center"/>
    </xf>
    <xf numFmtId="38" fontId="8" fillId="0" borderId="6" xfId="1" applyFont="1" applyBorder="1" applyAlignment="1">
      <alignment vertical="center"/>
    </xf>
    <xf numFmtId="38" fontId="8" fillId="0" borderId="34" xfId="1" applyFont="1" applyBorder="1" applyAlignment="1">
      <alignment horizontal="center" vertical="center"/>
    </xf>
    <xf numFmtId="38" fontId="8" fillId="0" borderId="35" xfId="1" applyFont="1" applyBorder="1" applyAlignment="1">
      <alignment horizontal="center" vertical="center"/>
    </xf>
    <xf numFmtId="38" fontId="12" fillId="0" borderId="35" xfId="1" applyFont="1" applyBorder="1" applyAlignment="1">
      <alignment horizontal="right" vertical="center"/>
    </xf>
    <xf numFmtId="40" fontId="12" fillId="0" borderId="35" xfId="1" applyNumberFormat="1" applyFont="1" applyBorder="1" applyAlignment="1">
      <alignment horizontal="right" vertical="center"/>
    </xf>
    <xf numFmtId="40" fontId="12" fillId="0" borderId="36" xfId="1" applyNumberFormat="1" applyFont="1" applyBorder="1" applyAlignment="1">
      <alignment horizontal="right" vertical="center"/>
    </xf>
    <xf numFmtId="38" fontId="8" fillId="0" borderId="37" xfId="1" applyFont="1" applyBorder="1" applyAlignment="1">
      <alignment horizontal="center" vertical="center"/>
    </xf>
    <xf numFmtId="38" fontId="8" fillId="0" borderId="38" xfId="1" applyFont="1" applyBorder="1" applyAlignment="1">
      <alignment horizontal="center" vertical="center"/>
    </xf>
    <xf numFmtId="38" fontId="12" fillId="0" borderId="38" xfId="1" applyFont="1" applyBorder="1" applyAlignment="1">
      <alignment horizontal="right" vertical="center"/>
    </xf>
    <xf numFmtId="40" fontId="12" fillId="0" borderId="38" xfId="1" applyNumberFormat="1" applyFont="1" applyBorder="1" applyAlignment="1">
      <alignment horizontal="right" vertical="center"/>
    </xf>
    <xf numFmtId="40" fontId="12" fillId="0" borderId="39" xfId="1" applyNumberFormat="1" applyFont="1" applyBorder="1" applyAlignment="1">
      <alignment horizontal="right" vertical="center"/>
    </xf>
    <xf numFmtId="38" fontId="8" fillId="0" borderId="14" xfId="1" applyFont="1" applyBorder="1" applyAlignment="1">
      <alignment vertical="center"/>
    </xf>
    <xf numFmtId="38" fontId="11" fillId="0" borderId="0" xfId="1" applyFont="1" applyAlignment="1"/>
    <xf numFmtId="38" fontId="11" fillId="0" borderId="0" xfId="1" applyFont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40" fontId="11" fillId="0" borderId="1" xfId="1" applyNumberFormat="1" applyFont="1" applyBorder="1" applyAlignment="1">
      <alignment horizontal="right" vertical="center"/>
    </xf>
    <xf numFmtId="40" fontId="11" fillId="0" borderId="4" xfId="1" applyNumberFormat="1" applyFont="1" applyBorder="1" applyAlignment="1">
      <alignment horizontal="right" vertical="center"/>
    </xf>
    <xf numFmtId="38" fontId="7" fillId="0" borderId="2" xfId="1" applyFont="1" applyBorder="1" applyAlignment="1">
      <alignment horizontal="center" vertical="center"/>
    </xf>
    <xf numFmtId="38" fontId="11" fillId="0" borderId="23" xfId="1" applyFont="1" applyBorder="1" applyAlignment="1">
      <alignment horizontal="center" vertical="center"/>
    </xf>
    <xf numFmtId="38" fontId="11" fillId="0" borderId="24" xfId="1" applyFont="1" applyBorder="1" applyAlignment="1">
      <alignment horizontal="center" vertical="center"/>
    </xf>
    <xf numFmtId="38" fontId="11" fillId="0" borderId="1" xfId="1" applyFont="1" applyBorder="1" applyAlignment="1">
      <alignment vertical="center"/>
    </xf>
    <xf numFmtId="40" fontId="11" fillId="0" borderId="1" xfId="1" applyNumberFormat="1" applyFont="1" applyBorder="1" applyAlignment="1">
      <alignment vertical="center"/>
    </xf>
    <xf numFmtId="40" fontId="11" fillId="0" borderId="4" xfId="1" applyNumberFormat="1" applyFont="1" applyBorder="1" applyAlignment="1">
      <alignment vertical="center"/>
    </xf>
    <xf numFmtId="38" fontId="11" fillId="0" borderId="25" xfId="1" applyFont="1" applyBorder="1" applyAlignment="1">
      <alignment horizontal="center" vertical="center"/>
    </xf>
    <xf numFmtId="38" fontId="11" fillId="0" borderId="26" xfId="1" applyFont="1" applyBorder="1" applyAlignment="1">
      <alignment horizontal="center" vertical="center"/>
    </xf>
    <xf numFmtId="38" fontId="11" fillId="0" borderId="26" xfId="1" applyFont="1" applyBorder="1" applyAlignment="1">
      <alignment horizontal="right" vertical="center"/>
    </xf>
    <xf numFmtId="40" fontId="11" fillId="0" borderId="26" xfId="1" applyNumberFormat="1" applyFont="1" applyBorder="1" applyAlignment="1">
      <alignment horizontal="right" vertical="center"/>
    </xf>
    <xf numFmtId="40" fontId="11" fillId="0" borderId="27" xfId="1" applyNumberFormat="1" applyFont="1" applyBorder="1" applyAlignment="1">
      <alignment horizontal="right" vertical="center"/>
    </xf>
    <xf numFmtId="179" fontId="12" fillId="0" borderId="6" xfId="2" applyNumberFormat="1" applyFont="1" applyBorder="1" applyAlignment="1">
      <alignment horizontal="center" vertical="center"/>
    </xf>
    <xf numFmtId="179" fontId="12" fillId="0" borderId="7" xfId="2" applyNumberFormat="1" applyFont="1" applyBorder="1" applyAlignment="1">
      <alignment horizontal="center" vertical="center"/>
    </xf>
    <xf numFmtId="179" fontId="12" fillId="0" borderId="14" xfId="2" applyNumberFormat="1" applyFont="1" applyBorder="1" applyAlignment="1">
      <alignment horizontal="center" vertical="center"/>
    </xf>
    <xf numFmtId="179" fontId="12" fillId="0" borderId="28" xfId="2" applyNumberFormat="1" applyFont="1" applyBorder="1" applyAlignment="1">
      <alignment horizontal="center" vertical="center"/>
    </xf>
    <xf numFmtId="38" fontId="8" fillId="0" borderId="40" xfId="1" applyFont="1" applyBorder="1" applyAlignment="1">
      <alignment horizontal="center" vertical="center"/>
    </xf>
    <xf numFmtId="40" fontId="12" fillId="0" borderId="8" xfId="1" applyNumberFormat="1" applyFont="1" applyBorder="1" applyAlignment="1">
      <alignment vertical="center"/>
    </xf>
    <xf numFmtId="40" fontId="12" fillId="0" borderId="16" xfId="1" applyNumberFormat="1" applyFont="1" applyBorder="1" applyAlignment="1">
      <alignment horizontal="right" vertical="center"/>
    </xf>
    <xf numFmtId="40" fontId="12" fillId="0" borderId="17" xfId="1" applyNumberFormat="1" applyFont="1" applyBorder="1" applyAlignment="1">
      <alignment horizontal="right" vertical="center"/>
    </xf>
    <xf numFmtId="40" fontId="12" fillId="0" borderId="41" xfId="1" applyNumberFormat="1" applyFont="1" applyBorder="1" applyAlignment="1">
      <alignment horizontal="right" vertical="center"/>
    </xf>
    <xf numFmtId="40" fontId="12" fillId="0" borderId="42" xfId="1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center"/>
    </xf>
    <xf numFmtId="177" fontId="4" fillId="0" borderId="10" xfId="0" applyNumberFormat="1" applyFont="1" applyBorder="1" applyAlignment="1">
      <alignment horizontal="center"/>
    </xf>
    <xf numFmtId="0" fontId="14" fillId="0" borderId="0" xfId="0" applyFont="1"/>
    <xf numFmtId="177" fontId="3" fillId="0" borderId="25" xfId="0" applyNumberFormat="1" applyFont="1" applyBorder="1" applyAlignment="1">
      <alignment horizontal="center"/>
    </xf>
    <xf numFmtId="38" fontId="2" fillId="0" borderId="0" xfId="1" applyFont="1" applyAlignment="1">
      <alignment horizontal="right"/>
    </xf>
    <xf numFmtId="0" fontId="2" fillId="0" borderId="0" xfId="0" applyFont="1" applyBorder="1"/>
    <xf numFmtId="0" fontId="15" fillId="0" borderId="47" xfId="0" applyFont="1" applyBorder="1"/>
    <xf numFmtId="0" fontId="3" fillId="0" borderId="8" xfId="0" applyFont="1" applyBorder="1" applyAlignment="1">
      <alignment horizontal="center" vertical="center"/>
    </xf>
    <xf numFmtId="0" fontId="20" fillId="0" borderId="0" xfId="0" applyFont="1"/>
    <xf numFmtId="38" fontId="5" fillId="0" borderId="20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180" fontId="3" fillId="0" borderId="16" xfId="1" applyNumberFormat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180" fontId="3" fillId="0" borderId="17" xfId="1" applyNumberFormat="1" applyFont="1" applyBorder="1" applyAlignment="1">
      <alignment horizontal="center" vertical="center"/>
    </xf>
    <xf numFmtId="180" fontId="3" fillId="0" borderId="18" xfId="1" applyNumberFormat="1" applyFont="1" applyBorder="1" applyAlignment="1">
      <alignment horizontal="center" vertical="center"/>
    </xf>
    <xf numFmtId="38" fontId="3" fillId="0" borderId="16" xfId="1" applyNumberFormat="1" applyFont="1" applyBorder="1" applyAlignment="1">
      <alignment horizontal="center" vertical="center"/>
    </xf>
    <xf numFmtId="38" fontId="3" fillId="0" borderId="17" xfId="1" applyNumberFormat="1" applyFont="1" applyBorder="1" applyAlignment="1">
      <alignment horizontal="center" vertical="center"/>
    </xf>
    <xf numFmtId="38" fontId="3" fillId="0" borderId="18" xfId="1" applyNumberFormat="1" applyFont="1" applyBorder="1" applyAlignment="1">
      <alignment horizontal="center" vertical="center"/>
    </xf>
    <xf numFmtId="38" fontId="3" fillId="0" borderId="12" xfId="1" applyNumberFormat="1" applyFont="1" applyBorder="1" applyAlignment="1">
      <alignment horizontal="center" vertical="center"/>
    </xf>
    <xf numFmtId="38" fontId="3" fillId="0" borderId="4" xfId="1" applyNumberFormat="1" applyFont="1" applyBorder="1" applyAlignment="1">
      <alignment horizontal="center" vertical="center"/>
    </xf>
    <xf numFmtId="38" fontId="3" fillId="0" borderId="7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15" fillId="0" borderId="20" xfId="1" applyFont="1" applyBorder="1" applyAlignment="1">
      <alignment horizontal="center" vertical="center"/>
    </xf>
    <xf numFmtId="180" fontId="3" fillId="0" borderId="12" xfId="1" applyNumberFormat="1" applyFont="1" applyBorder="1" applyAlignment="1">
      <alignment horizontal="center" vertical="center"/>
    </xf>
    <xf numFmtId="180" fontId="3" fillId="0" borderId="4" xfId="1" applyNumberFormat="1" applyFont="1" applyBorder="1" applyAlignment="1">
      <alignment horizontal="center" vertical="center"/>
    </xf>
    <xf numFmtId="180" fontId="3" fillId="0" borderId="7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shrinkToFit="1"/>
    </xf>
    <xf numFmtId="0" fontId="17" fillId="0" borderId="44" xfId="0" applyFont="1" applyBorder="1" applyAlignment="1">
      <alignment shrinkToFit="1"/>
    </xf>
    <xf numFmtId="0" fontId="17" fillId="0" borderId="43" xfId="0" applyFont="1" applyBorder="1" applyAlignment="1">
      <alignment shrinkToFit="1"/>
    </xf>
    <xf numFmtId="0" fontId="17" fillId="0" borderId="30" xfId="0" applyFont="1" applyBorder="1" applyAlignment="1">
      <alignment shrinkToFit="1"/>
    </xf>
    <xf numFmtId="0" fontId="15" fillId="0" borderId="47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3" fillId="0" borderId="8" xfId="0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3" fillId="0" borderId="41" xfId="1" applyNumberFormat="1" applyFont="1" applyBorder="1" applyAlignment="1">
      <alignment horizontal="center" vertical="center"/>
    </xf>
    <xf numFmtId="180" fontId="3" fillId="0" borderId="41" xfId="1" applyNumberFormat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80" fontId="3" fillId="0" borderId="36" xfId="1" applyNumberFormat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38" fontId="11" fillId="0" borderId="50" xfId="1" applyFont="1" applyBorder="1" applyAlignment="1">
      <alignment horizontal="center" vertical="center"/>
    </xf>
    <xf numFmtId="38" fontId="11" fillId="0" borderId="51" xfId="1" applyFont="1" applyBorder="1" applyAlignment="1">
      <alignment horizontal="center" vertical="center"/>
    </xf>
    <xf numFmtId="38" fontId="11" fillId="0" borderId="51" xfId="1" applyFont="1" applyBorder="1" applyAlignment="1">
      <alignment horizontal="right" vertical="center"/>
    </xf>
    <xf numFmtId="40" fontId="11" fillId="0" borderId="51" xfId="1" applyNumberFormat="1" applyFont="1" applyBorder="1" applyAlignment="1">
      <alignment horizontal="right" vertical="center"/>
    </xf>
    <xf numFmtId="40" fontId="11" fillId="0" borderId="52" xfId="1" applyNumberFormat="1" applyFont="1" applyBorder="1" applyAlignment="1">
      <alignment horizontal="right" vertical="center"/>
    </xf>
    <xf numFmtId="180" fontId="12" fillId="0" borderId="11" xfId="1" applyNumberFormat="1" applyFont="1" applyBorder="1" applyAlignment="1">
      <alignment horizontal="right" vertical="center"/>
    </xf>
    <xf numFmtId="180" fontId="12" fillId="0" borderId="1" xfId="1" applyNumberFormat="1" applyFont="1" applyBorder="1" applyAlignment="1">
      <alignment horizontal="right" vertical="center"/>
    </xf>
    <xf numFmtId="180" fontId="12" fillId="0" borderId="35" xfId="1" applyNumberFormat="1" applyFont="1" applyBorder="1" applyAlignment="1">
      <alignment horizontal="right" vertical="center"/>
    </xf>
    <xf numFmtId="180" fontId="12" fillId="0" borderId="14" xfId="2" applyNumberFormat="1" applyFont="1" applyBorder="1" applyAlignment="1">
      <alignment horizontal="center" vertical="center"/>
    </xf>
    <xf numFmtId="180" fontId="12" fillId="0" borderId="38" xfId="1" applyNumberFormat="1" applyFont="1" applyBorder="1" applyAlignment="1">
      <alignment horizontal="right" vertical="center"/>
    </xf>
    <xf numFmtId="180" fontId="11" fillId="0" borderId="1" xfId="1" applyNumberFormat="1" applyFont="1" applyBorder="1" applyAlignment="1">
      <alignment vertical="center"/>
    </xf>
    <xf numFmtId="180" fontId="11" fillId="0" borderId="1" xfId="1" applyNumberFormat="1" applyFont="1" applyBorder="1" applyAlignment="1">
      <alignment horizontal="right" vertical="center"/>
    </xf>
    <xf numFmtId="180" fontId="11" fillId="0" borderId="51" xfId="1" applyNumberFormat="1" applyFont="1" applyBorder="1" applyAlignment="1">
      <alignment horizontal="right" vertical="center"/>
    </xf>
    <xf numFmtId="180" fontId="11" fillId="0" borderId="26" xfId="1" applyNumberFormat="1" applyFont="1" applyBorder="1" applyAlignment="1">
      <alignment horizontal="right" vertical="center"/>
    </xf>
    <xf numFmtId="180" fontId="7" fillId="0" borderId="0" xfId="1" applyNumberFormat="1" applyFont="1" applyAlignment="1"/>
    <xf numFmtId="40" fontId="7" fillId="0" borderId="0" xfId="1" applyNumberFormat="1" applyFont="1" applyAlignment="1"/>
    <xf numFmtId="38" fontId="7" fillId="0" borderId="0" xfId="1" applyFont="1" applyAlignment="1">
      <alignment horizontal="right"/>
    </xf>
    <xf numFmtId="180" fontId="12" fillId="0" borderId="23" xfId="1" applyNumberFormat="1" applyFont="1" applyFill="1" applyBorder="1" applyAlignment="1">
      <alignment vertical="center"/>
    </xf>
    <xf numFmtId="38" fontId="12" fillId="0" borderId="23" xfId="1" applyFont="1" applyFill="1" applyBorder="1" applyAlignment="1">
      <alignment vertical="center"/>
    </xf>
    <xf numFmtId="38" fontId="7" fillId="0" borderId="0" xfId="1" applyFont="1" applyAlignment="1">
      <alignment horizontal="center"/>
    </xf>
    <xf numFmtId="38" fontId="7" fillId="0" borderId="0" xfId="1" applyFont="1" applyAlignment="1">
      <alignment shrinkToFit="1"/>
    </xf>
    <xf numFmtId="180" fontId="7" fillId="0" borderId="0" xfId="1" applyNumberFormat="1" applyFont="1" applyAlignment="1">
      <alignment shrinkToFit="1"/>
    </xf>
    <xf numFmtId="38" fontId="23" fillId="0" borderId="0" xfId="1" applyFont="1" applyAlignment="1">
      <alignment shrinkToFit="1"/>
    </xf>
    <xf numFmtId="38" fontId="23" fillId="0" borderId="0" xfId="1" applyFont="1" applyAlignment="1"/>
    <xf numFmtId="38" fontId="23" fillId="0" borderId="0" xfId="1" applyFont="1" applyAlignment="1">
      <alignment horizontal="center" shrinkToFit="1"/>
    </xf>
    <xf numFmtId="38" fontId="23" fillId="0" borderId="0" xfId="1" applyFont="1" applyAlignment="1">
      <alignment horizontal="right" shrinkToFit="1"/>
    </xf>
    <xf numFmtId="180" fontId="23" fillId="0" borderId="0" xfId="1" applyNumberFormat="1" applyFont="1" applyAlignment="1">
      <alignment horizontal="right" shrinkToFit="1"/>
    </xf>
    <xf numFmtId="38" fontId="22" fillId="0" borderId="0" xfId="1" applyFont="1" applyAlignment="1">
      <alignment horizontal="right"/>
    </xf>
    <xf numFmtId="38" fontId="22" fillId="0" borderId="0" xfId="1" applyFont="1" applyAlignment="1">
      <alignment horizontal="center" shrinkToFit="1"/>
    </xf>
    <xf numFmtId="38" fontId="23" fillId="0" borderId="0" xfId="1" applyFont="1" applyAlignment="1">
      <alignment horizontal="center"/>
    </xf>
    <xf numFmtId="38" fontId="24" fillId="0" borderId="0" xfId="1" applyFont="1" applyAlignment="1"/>
    <xf numFmtId="0" fontId="13" fillId="0" borderId="0" xfId="0" applyFont="1" applyBorder="1" applyAlignment="1"/>
    <xf numFmtId="0" fontId="25" fillId="0" borderId="29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shrinkToFit="1"/>
    </xf>
    <xf numFmtId="0" fontId="15" fillId="0" borderId="46" xfId="0" applyFont="1" applyBorder="1" applyAlignment="1">
      <alignment horizont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6" fontId="4" fillId="0" borderId="0" xfId="1" applyNumberFormat="1" applyFont="1" applyBorder="1" applyAlignment="1">
      <alignment horizontal="center" shrinkToFit="1"/>
    </xf>
    <xf numFmtId="180" fontId="3" fillId="0" borderId="11" xfId="1" applyNumberFormat="1" applyFont="1" applyBorder="1" applyAlignment="1">
      <alignment horizontal="right" vertical="center"/>
    </xf>
    <xf numFmtId="6" fontId="3" fillId="0" borderId="16" xfId="1" applyNumberFormat="1" applyFont="1" applyBorder="1" applyAlignment="1">
      <alignment horizontal="right" vertical="center" shrinkToFit="1"/>
    </xf>
    <xf numFmtId="6" fontId="3" fillId="0" borderId="16" xfId="1" applyNumberFormat="1" applyFont="1" applyBorder="1" applyAlignment="1">
      <alignment horizontal="right" vertical="center"/>
    </xf>
    <xf numFmtId="180" fontId="3" fillId="0" borderId="11" xfId="1" applyNumberFormat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180" fontId="3" fillId="0" borderId="1" xfId="1" applyNumberFormat="1" applyFont="1" applyBorder="1" applyAlignment="1">
      <alignment horizontal="right" vertical="center"/>
    </xf>
    <xf numFmtId="6" fontId="3" fillId="0" borderId="17" xfId="1" applyNumberFormat="1" applyFont="1" applyBorder="1" applyAlignment="1">
      <alignment horizontal="right" vertical="center" shrinkToFit="1"/>
    </xf>
    <xf numFmtId="6" fontId="3" fillId="0" borderId="17" xfId="1" applyNumberFormat="1" applyFont="1" applyBorder="1" applyAlignment="1">
      <alignment horizontal="right" vertical="center"/>
    </xf>
    <xf numFmtId="180" fontId="3" fillId="0" borderId="1" xfId="1" applyNumberFormat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180" fontId="3" fillId="0" borderId="35" xfId="1" applyNumberFormat="1" applyFont="1" applyBorder="1" applyAlignment="1">
      <alignment horizontal="right" vertical="center"/>
    </xf>
    <xf numFmtId="6" fontId="3" fillId="0" borderId="41" xfId="1" applyNumberFormat="1" applyFont="1" applyBorder="1" applyAlignment="1">
      <alignment horizontal="right" vertical="center" shrinkToFit="1"/>
    </xf>
    <xf numFmtId="6" fontId="3" fillId="0" borderId="41" xfId="1" applyNumberFormat="1" applyFont="1" applyBorder="1" applyAlignment="1">
      <alignment horizontal="right" vertical="center"/>
    </xf>
    <xf numFmtId="180" fontId="3" fillId="0" borderId="35" xfId="1" applyNumberFormat="1" applyFont="1" applyBorder="1" applyAlignment="1">
      <alignment vertical="center"/>
    </xf>
    <xf numFmtId="38" fontId="3" fillId="0" borderId="41" xfId="1" applyFont="1" applyBorder="1" applyAlignment="1">
      <alignment vertical="center"/>
    </xf>
    <xf numFmtId="38" fontId="4" fillId="0" borderId="21" xfId="1" applyFont="1" applyBorder="1" applyAlignment="1">
      <alignment horizontal="center" vertical="center"/>
    </xf>
    <xf numFmtId="180" fontId="3" fillId="0" borderId="6" xfId="1" applyNumberFormat="1" applyFont="1" applyBorder="1" applyAlignment="1">
      <alignment horizontal="right" vertical="center"/>
    </xf>
    <xf numFmtId="6" fontId="3" fillId="0" borderId="18" xfId="1" applyNumberFormat="1" applyFont="1" applyBorder="1" applyAlignment="1">
      <alignment horizontal="right" vertical="center" shrinkToFit="1"/>
    </xf>
    <xf numFmtId="6" fontId="3" fillId="0" borderId="18" xfId="1" applyNumberFormat="1" applyFont="1" applyBorder="1" applyAlignment="1">
      <alignment horizontal="right" vertical="center"/>
    </xf>
    <xf numFmtId="180" fontId="3" fillId="0" borderId="6" xfId="1" applyNumberFormat="1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0" fontId="3" fillId="0" borderId="4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180" fontId="3" fillId="0" borderId="45" xfId="1" applyNumberFormat="1" applyFont="1" applyBorder="1" applyAlignment="1">
      <alignment horizontal="right" vertical="center" shrinkToFit="1"/>
    </xf>
    <xf numFmtId="6" fontId="3" fillId="0" borderId="45" xfId="1" applyNumberFormat="1" applyFont="1" applyBorder="1" applyAlignment="1">
      <alignment horizontal="right" vertical="center" shrinkToFit="1"/>
    </xf>
    <xf numFmtId="38" fontId="3" fillId="0" borderId="45" xfId="1" applyNumberFormat="1" applyFont="1" applyBorder="1" applyAlignment="1">
      <alignment horizontal="center"/>
    </xf>
    <xf numFmtId="180" fontId="3" fillId="0" borderId="45" xfId="1" applyNumberFormat="1" applyFont="1" applyBorder="1" applyAlignment="1">
      <alignment horizontal="center"/>
    </xf>
    <xf numFmtId="180" fontId="3" fillId="0" borderId="45" xfId="0" applyNumberFormat="1" applyFont="1" applyBorder="1" applyAlignment="1">
      <alignment horizontal="center"/>
    </xf>
    <xf numFmtId="180" fontId="3" fillId="0" borderId="45" xfId="1" applyNumberFormat="1" applyFont="1" applyBorder="1" applyAlignment="1">
      <alignment vertical="center"/>
    </xf>
    <xf numFmtId="38" fontId="3" fillId="0" borderId="45" xfId="1" applyNumberFormat="1" applyFont="1" applyBorder="1" applyAlignment="1">
      <alignment vertical="center"/>
    </xf>
    <xf numFmtId="38" fontId="3" fillId="0" borderId="45" xfId="1" applyFont="1" applyBorder="1" applyAlignment="1">
      <alignment horizontal="center"/>
    </xf>
    <xf numFmtId="38" fontId="3" fillId="0" borderId="49" xfId="1" applyFont="1" applyBorder="1" applyAlignment="1">
      <alignment horizontal="center"/>
    </xf>
    <xf numFmtId="0" fontId="3" fillId="0" borderId="42" xfId="0" applyFont="1" applyBorder="1"/>
    <xf numFmtId="0" fontId="3" fillId="0" borderId="0" xfId="0" applyFont="1" applyBorder="1" applyAlignment="1">
      <alignment horizontal="right" vertical="top"/>
    </xf>
    <xf numFmtId="178" fontId="3" fillId="0" borderId="0" xfId="0" applyNumberFormat="1" applyFont="1" applyBorder="1" applyAlignment="1">
      <alignment horizontal="right" shrinkToFit="1"/>
    </xf>
    <xf numFmtId="0" fontId="3" fillId="0" borderId="17" xfId="0" applyFont="1" applyBorder="1" applyAlignment="1">
      <alignment shrinkToFit="1"/>
    </xf>
    <xf numFmtId="179" fontId="3" fillId="0" borderId="20" xfId="2" applyNumberFormat="1" applyFont="1" applyBorder="1" applyAlignment="1"/>
    <xf numFmtId="0" fontId="3" fillId="0" borderId="43" xfId="0" applyFont="1" applyBorder="1"/>
    <xf numFmtId="180" fontId="3" fillId="0" borderId="0" xfId="1" applyNumberFormat="1" applyFont="1" applyBorder="1" applyAlignment="1"/>
    <xf numFmtId="38" fontId="3" fillId="0" borderId="0" xfId="1" applyFont="1" applyBorder="1" applyAlignment="1"/>
    <xf numFmtId="38" fontId="3" fillId="0" borderId="30" xfId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38" fontId="3" fillId="0" borderId="0" xfId="0" applyNumberFormat="1" applyFont="1" applyBorder="1" applyAlignment="1">
      <alignment horizontal="center"/>
    </xf>
    <xf numFmtId="180" fontId="3" fillId="0" borderId="0" xfId="1" applyNumberFormat="1" applyFont="1" applyBorder="1" applyAlignment="1">
      <alignment horizontal="right" shrinkToFit="1"/>
    </xf>
    <xf numFmtId="6" fontId="3" fillId="0" borderId="0" xfId="1" applyNumberFormat="1" applyFont="1" applyBorder="1" applyAlignment="1">
      <alignment horizontal="right" shrinkToFit="1"/>
    </xf>
    <xf numFmtId="38" fontId="3" fillId="0" borderId="0" xfId="1" applyNumberFormat="1" applyFont="1" applyBorder="1" applyAlignment="1"/>
    <xf numFmtId="180" fontId="3" fillId="0" borderId="0" xfId="1" applyNumberFormat="1" applyFont="1" applyBorder="1" applyAlignment="1">
      <alignment shrinkToFit="1"/>
    </xf>
    <xf numFmtId="5" fontId="3" fillId="0" borderId="0" xfId="0" applyNumberFormat="1" applyFont="1" applyBorder="1" applyAlignment="1">
      <alignment horizontal="center" shrinkToFit="1"/>
    </xf>
    <xf numFmtId="38" fontId="3" fillId="0" borderId="0" xfId="1" applyFont="1" applyBorder="1" applyAlignment="1">
      <alignment horizontal="center"/>
    </xf>
    <xf numFmtId="180" fontId="3" fillId="0" borderId="0" xfId="1" applyNumberFormat="1" applyFont="1" applyBorder="1" applyAlignment="1">
      <alignment horizontal="center"/>
    </xf>
    <xf numFmtId="38" fontId="3" fillId="0" borderId="44" xfId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3" fillId="0" borderId="0" xfId="0" applyFont="1" applyBorder="1" applyAlignment="1">
      <alignment horizontal="right" shrinkToFit="1"/>
    </xf>
    <xf numFmtId="0" fontId="3" fillId="0" borderId="17" xfId="0" applyFont="1" applyBorder="1" applyAlignment="1">
      <alignment horizontal="center" shrinkToFit="1"/>
    </xf>
    <xf numFmtId="5" fontId="3" fillId="0" borderId="48" xfId="0" applyNumberFormat="1" applyFont="1" applyBorder="1" applyAlignment="1">
      <alignment horizontal="right"/>
    </xf>
    <xf numFmtId="5" fontId="3" fillId="0" borderId="20" xfId="0" applyNumberFormat="1" applyFont="1" applyBorder="1" applyAlignment="1">
      <alignment horizontal="right"/>
    </xf>
    <xf numFmtId="6" fontId="3" fillId="0" borderId="0" xfId="1" applyNumberFormat="1" applyFont="1" applyBorder="1" applyAlignment="1">
      <alignment shrinkToFit="1"/>
    </xf>
    <xf numFmtId="1" fontId="3" fillId="0" borderId="0" xfId="0" applyNumberFormat="1" applyFont="1" applyBorder="1" applyAlignment="1">
      <alignment horizontal="center"/>
    </xf>
    <xf numFmtId="177" fontId="3" fillId="0" borderId="42" xfId="0" applyNumberFormat="1" applyFont="1" applyBorder="1" applyAlignment="1">
      <alignment horizontal="center" vertical="center"/>
    </xf>
    <xf numFmtId="179" fontId="3" fillId="0" borderId="0" xfId="2" applyNumberFormat="1" applyFont="1" applyBorder="1" applyAlignment="1">
      <alignment horizontal="center"/>
    </xf>
    <xf numFmtId="179" fontId="3" fillId="0" borderId="0" xfId="2" applyNumberFormat="1" applyFont="1" applyBorder="1" applyAlignment="1">
      <alignment horizontal="center" shrinkToFit="1"/>
    </xf>
    <xf numFmtId="179" fontId="3" fillId="0" borderId="48" xfId="2" applyNumberFormat="1" applyFont="1" applyBorder="1" applyAlignment="1">
      <alignment horizontal="center"/>
    </xf>
    <xf numFmtId="179" fontId="3" fillId="0" borderId="43" xfId="2" applyNumberFormat="1" applyFont="1" applyBorder="1" applyAlignment="1">
      <alignment horizontal="center"/>
    </xf>
    <xf numFmtId="179" fontId="3" fillId="0" borderId="43" xfId="2" applyNumberFormat="1" applyFont="1" applyBorder="1" applyAlignment="1">
      <alignment horizontal="center" shrinkToFit="1"/>
    </xf>
    <xf numFmtId="179" fontId="3" fillId="0" borderId="30" xfId="2" applyNumberFormat="1" applyFont="1" applyBorder="1" applyAlignment="1">
      <alignment horizontal="center"/>
    </xf>
    <xf numFmtId="0" fontId="15" fillId="0" borderId="41" xfId="0" applyFont="1" applyBorder="1"/>
    <xf numFmtId="0" fontId="3" fillId="0" borderId="4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49" fontId="3" fillId="0" borderId="16" xfId="0" applyNumberFormat="1" applyFont="1" applyBorder="1" applyAlignment="1">
      <alignment horizontal="right" shrinkToFit="1"/>
    </xf>
    <xf numFmtId="49" fontId="3" fillId="0" borderId="30" xfId="0" applyNumberFormat="1" applyFont="1" applyBorder="1" applyAlignment="1">
      <alignment horizontal="right" shrinkToFit="1"/>
    </xf>
    <xf numFmtId="180" fontId="3" fillId="0" borderId="0" xfId="0" applyNumberFormat="1" applyFont="1" applyBorder="1" applyAlignment="1">
      <alignment horizontal="center" shrinkToFit="1"/>
    </xf>
    <xf numFmtId="0" fontId="3" fillId="0" borderId="47" xfId="0" applyFont="1" applyBorder="1" applyAlignment="1">
      <alignment horizontal="center"/>
    </xf>
    <xf numFmtId="0" fontId="26" fillId="0" borderId="0" xfId="0" applyFont="1" applyBorder="1" applyAlignment="1">
      <alignment shrinkToFit="1"/>
    </xf>
    <xf numFmtId="0" fontId="3" fillId="0" borderId="42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6" fontId="3" fillId="0" borderId="0" xfId="1" applyNumberFormat="1" applyFont="1" applyBorder="1" applyAlignment="1">
      <alignment horizontal="right" shrinkToFit="1"/>
    </xf>
    <xf numFmtId="180" fontId="3" fillId="0" borderId="0" xfId="1" applyNumberFormat="1" applyFont="1" applyBorder="1" applyAlignment="1">
      <alignment horizontal="right" shrinkToFit="1"/>
    </xf>
    <xf numFmtId="180" fontId="3" fillId="0" borderId="44" xfId="1" applyNumberFormat="1" applyFont="1" applyBorder="1" applyAlignment="1">
      <alignment horizontal="right" shrinkToFit="1"/>
    </xf>
    <xf numFmtId="0" fontId="4" fillId="0" borderId="42" xfId="0" applyFont="1" applyBorder="1" applyAlignment="1">
      <alignment horizontal="center"/>
    </xf>
    <xf numFmtId="49" fontId="3" fillId="0" borderId="47" xfId="0" applyNumberFormat="1" applyFont="1" applyBorder="1" applyAlignment="1">
      <alignment horizontal="right" shrinkToFit="1"/>
    </xf>
    <xf numFmtId="38" fontId="3" fillId="0" borderId="0" xfId="1" applyFont="1" applyBorder="1" applyAlignment="1">
      <alignment horizontal="center"/>
    </xf>
    <xf numFmtId="0" fontId="3" fillId="0" borderId="0" xfId="0" applyFont="1" applyBorder="1"/>
    <xf numFmtId="0" fontId="3" fillId="0" borderId="44" xfId="0" applyFont="1" applyBorder="1"/>
    <xf numFmtId="0" fontId="3" fillId="0" borderId="16" xfId="0" applyFont="1" applyBorder="1" applyAlignment="1">
      <alignment horizontal="right"/>
    </xf>
    <xf numFmtId="49" fontId="3" fillId="0" borderId="43" xfId="0" applyNumberFormat="1" applyFont="1" applyBorder="1" applyAlignment="1">
      <alignment horizontal="right" shrinkToFit="1"/>
    </xf>
    <xf numFmtId="40" fontId="3" fillId="0" borderId="43" xfId="1" applyNumberFormat="1" applyFont="1" applyBorder="1" applyAlignment="1">
      <alignment horizontal="center" shrinkToFit="1"/>
    </xf>
    <xf numFmtId="0" fontId="3" fillId="0" borderId="43" xfId="0" applyFont="1" applyBorder="1" applyAlignment="1">
      <alignment horizontal="center"/>
    </xf>
    <xf numFmtId="49" fontId="3" fillId="0" borderId="17" xfId="0" applyNumberFormat="1" applyFont="1" applyBorder="1" applyAlignment="1">
      <alignment horizontal="right" shrinkToFit="1"/>
    </xf>
    <xf numFmtId="49" fontId="3" fillId="0" borderId="20" xfId="0" applyNumberFormat="1" applyFont="1" applyBorder="1" applyAlignment="1">
      <alignment horizontal="right" shrinkToFit="1"/>
    </xf>
    <xf numFmtId="180" fontId="3" fillId="0" borderId="47" xfId="1" applyNumberFormat="1" applyFont="1" applyBorder="1" applyAlignment="1">
      <alignment horizontal="center" shrinkToFit="1"/>
    </xf>
    <xf numFmtId="180" fontId="3" fillId="0" borderId="47" xfId="1" applyNumberFormat="1" applyFont="1" applyBorder="1" applyAlignment="1">
      <alignment shrinkToFit="1"/>
    </xf>
    <xf numFmtId="0" fontId="3" fillId="0" borderId="47" xfId="0" applyFont="1" applyBorder="1" applyAlignment="1">
      <alignment horizontal="center"/>
    </xf>
    <xf numFmtId="179" fontId="3" fillId="0" borderId="46" xfId="2" applyNumberFormat="1" applyFont="1" applyBorder="1" applyAlignment="1"/>
    <xf numFmtId="0" fontId="3" fillId="0" borderId="0" xfId="0" applyFont="1" applyBorder="1" applyAlignment="1">
      <alignment shrinkToFit="1"/>
    </xf>
    <xf numFmtId="0" fontId="3" fillId="0" borderId="44" xfId="0" applyFont="1" applyBorder="1" applyAlignment="1">
      <alignment shrinkToFit="1"/>
    </xf>
    <xf numFmtId="49" fontId="3" fillId="0" borderId="43" xfId="0" applyNumberFormat="1" applyFont="1" applyBorder="1" applyAlignment="1">
      <alignment horizontal="left"/>
    </xf>
    <xf numFmtId="6" fontId="3" fillId="0" borderId="43" xfId="1" applyNumberFormat="1" applyFont="1" applyBorder="1" applyAlignment="1">
      <alignment horizontal="right" shrinkToFit="1"/>
    </xf>
    <xf numFmtId="180" fontId="3" fillId="0" borderId="43" xfId="1" applyNumberFormat="1" applyFont="1" applyBorder="1" applyAlignment="1">
      <alignment horizontal="right" shrinkToFit="1"/>
    </xf>
    <xf numFmtId="180" fontId="3" fillId="0" borderId="30" xfId="1" applyNumberFormat="1" applyFont="1" applyBorder="1" applyAlignment="1">
      <alignment horizontal="right" shrinkToFit="1"/>
    </xf>
    <xf numFmtId="0" fontId="3" fillId="0" borderId="0" xfId="0" applyFont="1" applyBorder="1" applyAlignment="1">
      <alignment horizontal="center"/>
    </xf>
    <xf numFmtId="179" fontId="3" fillId="0" borderId="44" xfId="2" applyNumberFormat="1" applyFont="1" applyBorder="1" applyAlignment="1"/>
    <xf numFmtId="38" fontId="3" fillId="0" borderId="0" xfId="1" applyFont="1" applyBorder="1" applyAlignment="1">
      <alignment horizontal="right"/>
    </xf>
    <xf numFmtId="38" fontId="3" fillId="0" borderId="44" xfId="1" applyFont="1" applyBorder="1" applyAlignment="1">
      <alignment horizontal="right"/>
    </xf>
    <xf numFmtId="49" fontId="3" fillId="0" borderId="48" xfId="0" applyNumberFormat="1" applyFont="1" applyBorder="1" applyAlignment="1">
      <alignment horizontal="right" shrinkToFit="1"/>
    </xf>
    <xf numFmtId="180" fontId="3" fillId="0" borderId="48" xfId="0" applyNumberFormat="1" applyFont="1" applyBorder="1" applyAlignment="1">
      <alignment horizontal="right" shrinkToFit="1"/>
    </xf>
    <xf numFmtId="49" fontId="3" fillId="0" borderId="43" xfId="0" applyNumberFormat="1" applyFont="1" applyBorder="1" applyAlignment="1">
      <alignment horizontal="left" shrinkToFit="1"/>
    </xf>
    <xf numFmtId="180" fontId="3" fillId="0" borderId="43" xfId="1" applyNumberFormat="1" applyFont="1" applyBorder="1" applyAlignment="1">
      <alignment horizontal="center" shrinkToFit="1"/>
    </xf>
    <xf numFmtId="180" fontId="3" fillId="0" borderId="43" xfId="1" applyNumberFormat="1" applyFont="1" applyBorder="1" applyAlignment="1">
      <alignment shrinkToFit="1"/>
    </xf>
    <xf numFmtId="0" fontId="3" fillId="0" borderId="43" xfId="0" applyFont="1" applyBorder="1" applyAlignment="1">
      <alignment horizontal="center"/>
    </xf>
    <xf numFmtId="10" fontId="3" fillId="0" borderId="30" xfId="2" applyNumberFormat="1" applyFont="1" applyBorder="1" applyAlignment="1"/>
    <xf numFmtId="0" fontId="3" fillId="0" borderId="43" xfId="0" applyFont="1" applyBorder="1" applyAlignment="1">
      <alignment horizontal="right" vertical="top"/>
    </xf>
    <xf numFmtId="0" fontId="3" fillId="0" borderId="30" xfId="0" applyFont="1" applyBorder="1" applyAlignment="1">
      <alignment horizontal="right" vertical="top"/>
    </xf>
    <xf numFmtId="0" fontId="3" fillId="0" borderId="0" xfId="0" applyFont="1"/>
    <xf numFmtId="6" fontId="3" fillId="0" borderId="16" xfId="1" applyNumberFormat="1" applyFont="1" applyBorder="1" applyAlignment="1">
      <alignment vertical="center"/>
    </xf>
    <xf numFmtId="6" fontId="3" fillId="0" borderId="17" xfId="1" applyNumberFormat="1" applyFont="1" applyBorder="1" applyAlignment="1">
      <alignment vertical="center"/>
    </xf>
    <xf numFmtId="6" fontId="3" fillId="0" borderId="18" xfId="1" applyNumberFormat="1" applyFont="1" applyBorder="1" applyAlignment="1">
      <alignment vertical="center"/>
    </xf>
    <xf numFmtId="180" fontId="3" fillId="0" borderId="45" xfId="1" applyNumberFormat="1" applyFont="1" applyBorder="1" applyAlignment="1">
      <alignment horizontal="right" vertical="center"/>
    </xf>
    <xf numFmtId="38" fontId="3" fillId="0" borderId="45" xfId="0" applyNumberFormat="1" applyFont="1" applyBorder="1" applyAlignment="1">
      <alignment horizontal="center"/>
    </xf>
    <xf numFmtId="178" fontId="3" fillId="0" borderId="45" xfId="0" applyNumberFormat="1" applyFont="1" applyBorder="1" applyAlignment="1">
      <alignment horizontal="center"/>
    </xf>
    <xf numFmtId="38" fontId="3" fillId="0" borderId="45" xfId="1" applyFont="1" applyBorder="1" applyAlignment="1">
      <alignment horizontal="center" vertical="center"/>
    </xf>
    <xf numFmtId="6" fontId="3" fillId="0" borderId="45" xfId="1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right"/>
    </xf>
    <xf numFmtId="0" fontId="3" fillId="0" borderId="30" xfId="0" applyFont="1" applyBorder="1"/>
    <xf numFmtId="180" fontId="3" fillId="0" borderId="0" xfId="1" applyNumberFormat="1" applyFont="1" applyBorder="1" applyAlignment="1">
      <alignment horizontal="right"/>
    </xf>
    <xf numFmtId="56" fontId="3" fillId="0" borderId="42" xfId="0" applyNumberFormat="1" applyFont="1" applyBorder="1"/>
    <xf numFmtId="0" fontId="3" fillId="0" borderId="17" xfId="0" applyFont="1" applyBorder="1" applyAlignment="1">
      <alignment horizontal="center" shrinkToFit="1"/>
    </xf>
    <xf numFmtId="0" fontId="3" fillId="0" borderId="20" xfId="0" applyFont="1" applyBorder="1" applyAlignment="1">
      <alignment horizontal="center" shrinkToFit="1"/>
    </xf>
    <xf numFmtId="0" fontId="3" fillId="0" borderId="0" xfId="0" applyFont="1" applyBorder="1" applyAlignment="1">
      <alignment horizontal="right"/>
    </xf>
    <xf numFmtId="179" fontId="3" fillId="0" borderId="20" xfId="2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180" fontId="3" fillId="0" borderId="47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49" fontId="3" fillId="0" borderId="41" xfId="0" applyNumberFormat="1" applyFont="1" applyBorder="1" applyAlignment="1">
      <alignment horizontal="right" shrinkToFit="1"/>
    </xf>
    <xf numFmtId="49" fontId="3" fillId="0" borderId="0" xfId="0" applyNumberFormat="1" applyFont="1" applyBorder="1" applyAlignment="1">
      <alignment horizontal="right" shrinkToFit="1"/>
    </xf>
    <xf numFmtId="180" fontId="3" fillId="0" borderId="11" xfId="1" applyNumberFormat="1" applyFont="1" applyBorder="1" applyAlignment="1">
      <alignment horizontal="right" vertical="center" shrinkToFit="1"/>
    </xf>
    <xf numFmtId="180" fontId="3" fillId="0" borderId="1" xfId="1" applyNumberFormat="1" applyFont="1" applyBorder="1" applyAlignment="1">
      <alignment horizontal="right" vertical="center" shrinkToFit="1"/>
    </xf>
    <xf numFmtId="180" fontId="3" fillId="0" borderId="6" xfId="1" applyNumberFormat="1" applyFont="1" applyBorder="1" applyAlignment="1">
      <alignment horizontal="right" vertical="center" shrinkToFit="1"/>
    </xf>
    <xf numFmtId="6" fontId="3" fillId="0" borderId="0" xfId="1" applyNumberFormat="1" applyFont="1" applyBorder="1" applyAlignment="1"/>
    <xf numFmtId="6" fontId="3" fillId="0" borderId="45" xfId="1" applyNumberFormat="1" applyFont="1" applyBorder="1" applyAlignment="1">
      <alignment vertical="center" shrinkToFit="1"/>
    </xf>
    <xf numFmtId="178" fontId="3" fillId="0" borderId="0" xfId="0" applyNumberFormat="1" applyFont="1" applyBorder="1" applyAlignment="1">
      <alignment shrinkToFit="1"/>
    </xf>
    <xf numFmtId="5" fontId="3" fillId="0" borderId="0" xfId="0" applyNumberFormat="1" applyFont="1" applyBorder="1" applyAlignment="1">
      <alignment shrinkToFit="1"/>
    </xf>
    <xf numFmtId="40" fontId="3" fillId="0" borderId="0" xfId="1" applyNumberFormat="1" applyFont="1" applyBorder="1" applyAlignment="1">
      <alignment horizontal="center"/>
    </xf>
    <xf numFmtId="38" fontId="3" fillId="0" borderId="0" xfId="1" applyNumberFormat="1" applyFont="1" applyBorder="1" applyAlignment="1">
      <alignment shrinkToFit="1"/>
    </xf>
    <xf numFmtId="178" fontId="3" fillId="0" borderId="0" xfId="0" applyNumberFormat="1" applyFont="1" applyBorder="1"/>
    <xf numFmtId="178" fontId="3" fillId="0" borderId="44" xfId="0" applyNumberFormat="1" applyFont="1" applyBorder="1"/>
    <xf numFmtId="179" fontId="3" fillId="0" borderId="43" xfId="2" applyNumberFormat="1" applyFont="1" applyBorder="1" applyAlignment="1">
      <alignment shrinkToFit="1"/>
    </xf>
    <xf numFmtId="0" fontId="27" fillId="0" borderId="29" xfId="0" applyFont="1" applyBorder="1" applyAlignment="1">
      <alignment horizontal="right"/>
    </xf>
    <xf numFmtId="176" fontId="11" fillId="0" borderId="0" xfId="1" applyNumberFormat="1" applyFont="1" applyAlignment="1">
      <alignment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FF99"/>
      <color rgb="FFCCFF99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rgbClr val="FF0000"/>
                </a:solidFill>
                <a:latin typeface="+mn-lt"/>
                <a:ea typeface="+mn-ea"/>
                <a:cs typeface="+mn-cs"/>
              </a:rPr>
              <a:t>宮古・山田・田老魚市場小女子水揚数量価格推移表</a:t>
            </a:r>
            <a:endParaRPr lang="ja-JP" baseline="0">
              <a:solidFill>
                <a:srgbClr val="FF0000"/>
              </a:solidFill>
            </a:endParaRPr>
          </a:p>
        </c:rich>
      </c:tx>
      <c:overlay val="0"/>
      <c:spPr>
        <a:solidFill>
          <a:schemeClr val="lt1"/>
        </a:solidFill>
        <a:ln w="25400" cap="flat" cmpd="sng" algn="ctr">
          <a:solidFill>
            <a:srgbClr val="7030A0"/>
          </a:solidFill>
          <a:prstDash val="solid"/>
        </a:ln>
        <a:effectLst>
          <a:innerShdw blurRad="114300">
            <a:prstClr val="black"/>
          </a:innerShdw>
        </a:effectLst>
      </c:spPr>
    </c:title>
    <c:autoTitleDeleted val="0"/>
    <c:plotArea>
      <c:layout>
        <c:manualLayout>
          <c:layoutTarget val="inner"/>
          <c:xMode val="edge"/>
          <c:yMode val="edge"/>
          <c:x val="3.882822183745261E-2"/>
          <c:y val="0.12639288787511768"/>
          <c:w val="0.93091662055756552"/>
          <c:h val="0.7228794577451767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'小女子水揚3月 (下)'!$C$3:$C$4</c:f>
              <c:strCache>
                <c:ptCount val="2"/>
                <c:pt idx="0">
                  <c:v>宮古港小女子（イカナゴ）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DA1-4FF2-9A1D-CACFE010CD60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1-4FF2-9A1D-CACFE010CD6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'小女子水揚3月 (下)'!$A$5:$A$17</c15:sqref>
                  </c15:fullRef>
                </c:ext>
              </c:extLst>
              <c:f>'小女子水揚3月 (下)'!$A$5:$A$17</c:f>
              <c:numCache>
                <c:formatCode>m/d;@</c:formatCode>
                <c:ptCount val="13"/>
                <c:pt idx="0">
                  <c:v>42811</c:v>
                </c:pt>
                <c:pt idx="1">
                  <c:v>42814</c:v>
                </c:pt>
                <c:pt idx="2">
                  <c:v>42815</c:v>
                </c:pt>
                <c:pt idx="3">
                  <c:v>42816</c:v>
                </c:pt>
                <c:pt idx="4">
                  <c:v>42817</c:v>
                </c:pt>
                <c:pt idx="5">
                  <c:v>42818</c:v>
                </c:pt>
                <c:pt idx="6">
                  <c:v>42819</c:v>
                </c:pt>
                <c:pt idx="7">
                  <c:v>42820</c:v>
                </c:pt>
                <c:pt idx="8">
                  <c:v>42821</c:v>
                </c:pt>
                <c:pt idx="9">
                  <c:v>42822</c:v>
                </c:pt>
                <c:pt idx="10">
                  <c:v>42823</c:v>
                </c:pt>
                <c:pt idx="11">
                  <c:v>42824</c:v>
                </c:pt>
                <c:pt idx="12">
                  <c:v>42825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(下)'!$C$5:$C$18</c15:sqref>
                  </c15:fullRef>
                </c:ext>
              </c:extLst>
              <c:f>'小女子水揚3月 (下)'!$C$5:$C$17</c:f>
              <c:numCache>
                <c:formatCode>#,##0.0;[Red]\-#,##0.0</c:formatCode>
                <c:ptCount val="13"/>
                <c:pt idx="1">
                  <c:v>139.19999999999999</c:v>
                </c:pt>
                <c:pt idx="2">
                  <c:v>105.5</c:v>
                </c:pt>
                <c:pt idx="4">
                  <c:v>70.400000000000006</c:v>
                </c:pt>
                <c:pt idx="5">
                  <c:v>231</c:v>
                </c:pt>
                <c:pt idx="6">
                  <c:v>173</c:v>
                </c:pt>
                <c:pt idx="8">
                  <c:v>318.10000000000002</c:v>
                </c:pt>
                <c:pt idx="9">
                  <c:v>157.5</c:v>
                </c:pt>
                <c:pt idx="10">
                  <c:v>200.5</c:v>
                </c:pt>
                <c:pt idx="11">
                  <c:v>465.1</c:v>
                </c:pt>
                <c:pt idx="12">
                  <c:v>134.80000000000001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A1-4FF2-9A1D-CACFE010CD60}"/>
            </c:ext>
          </c:extLst>
        </c:ser>
        <c:ser>
          <c:idx val="8"/>
          <c:order val="8"/>
          <c:tx>
            <c:strRef>
              <c:f>'小女子水揚3月 (下)'!$I$3:$I$4</c:f>
              <c:strCache>
                <c:ptCount val="2"/>
                <c:pt idx="0">
                  <c:v>山田港小女子（イカナゴ）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rgbClr val="0070C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0709249030438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DA1-4FF2-9A1D-CACFE010CD6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3/17</c:v>
              </c:pt>
              <c:pt idx="1">
                <c:v>3/20</c:v>
              </c:pt>
              <c:pt idx="2">
                <c:v>3/21</c:v>
              </c:pt>
              <c:pt idx="3">
                <c:v>3/22</c:v>
              </c:pt>
              <c:pt idx="4">
                <c:v>3/23</c:v>
              </c:pt>
              <c:pt idx="5">
                <c:v>3/24</c:v>
              </c:pt>
              <c:pt idx="6">
                <c:v>3/25</c:v>
              </c:pt>
              <c:pt idx="7">
                <c:v>3/26</c:v>
              </c:pt>
              <c:pt idx="8">
                <c:v>3/27</c:v>
              </c:pt>
              <c:pt idx="9">
                <c:v>3/28</c:v>
              </c:pt>
              <c:pt idx="10">
                <c:v>3/29</c:v>
              </c:pt>
              <c:pt idx="11">
                <c:v>3/30</c:v>
              </c:pt>
              <c:pt idx="12">
                <c:v>3/31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(下)'!$I$5:$I$18</c15:sqref>
                  </c15:fullRef>
                </c:ext>
              </c:extLst>
              <c:f>'小女子水揚3月 (下)'!$I$5:$I$17</c:f>
              <c:numCache>
                <c:formatCode>#,##0.0;[Red]\-#,##0.0</c:formatCode>
                <c:ptCount val="13"/>
                <c:pt idx="0">
                  <c:v>10</c:v>
                </c:pt>
                <c:pt idx="2">
                  <c:v>139.5</c:v>
                </c:pt>
                <c:pt idx="3">
                  <c:v>28.2</c:v>
                </c:pt>
                <c:pt idx="4">
                  <c:v>135.69999999999999</c:v>
                </c:pt>
                <c:pt idx="6">
                  <c:v>165.9</c:v>
                </c:pt>
                <c:pt idx="8">
                  <c:v>622.20000000000005</c:v>
                </c:pt>
                <c:pt idx="9">
                  <c:v>371.2</c:v>
                </c:pt>
                <c:pt idx="10">
                  <c:v>180</c:v>
                </c:pt>
                <c:pt idx="11">
                  <c:v>367.1</c:v>
                </c:pt>
                <c:pt idx="12">
                  <c:v>115.4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DA1-4FF2-9A1D-CACFE010CD60}"/>
            </c:ext>
          </c:extLst>
        </c:ser>
        <c:ser>
          <c:idx val="14"/>
          <c:order val="14"/>
          <c:tx>
            <c:strRef>
              <c:f>'小女子水揚3月 (下)'!$O$3:$O$4</c:f>
              <c:strCache>
                <c:ptCount val="2"/>
                <c:pt idx="0">
                  <c:v>田老港小女子（イカナゴ）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B050"/>
              </a:solidFill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3/17</c:v>
              </c:pt>
              <c:pt idx="1">
                <c:v>3/20</c:v>
              </c:pt>
              <c:pt idx="2">
                <c:v>3/21</c:v>
              </c:pt>
              <c:pt idx="3">
                <c:v>3/22</c:v>
              </c:pt>
              <c:pt idx="4">
                <c:v>3/23</c:v>
              </c:pt>
              <c:pt idx="5">
                <c:v>3/24</c:v>
              </c:pt>
              <c:pt idx="6">
                <c:v>3/25</c:v>
              </c:pt>
              <c:pt idx="7">
                <c:v>3/26</c:v>
              </c:pt>
              <c:pt idx="8">
                <c:v>3/27</c:v>
              </c:pt>
              <c:pt idx="9">
                <c:v>3/28</c:v>
              </c:pt>
              <c:pt idx="10">
                <c:v>3/29</c:v>
              </c:pt>
              <c:pt idx="11">
                <c:v>3/30</c:v>
              </c:pt>
              <c:pt idx="12">
                <c:v>3/31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(下)'!$O$5:$O$18</c15:sqref>
                  </c15:fullRef>
                </c:ext>
              </c:extLst>
              <c:f>'小女子水揚3月 (下)'!$O$5:$O$17</c:f>
              <c:numCache>
                <c:formatCode>#,##0.0;[Red]\-#,##0.0</c:formatCode>
                <c:ptCount val="13"/>
                <c:pt idx="1">
                  <c:v>27</c:v>
                </c:pt>
                <c:pt idx="4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4DA1-4FF2-9A1D-CACFE010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22048"/>
        <c:axId val="110740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'小女子水揚3月 (下)'!$A$3:$A$4</c15:sqref>
                        </c15:formulaRef>
                      </c:ext>
                    </c:extLst>
                    <c:strCache>
                      <c:ptCount val="2"/>
                      <c:pt idx="0">
                        <c:v>規格</c:v>
                      </c:pt>
                      <c:pt idx="1">
                        <c:v>月日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rgbClr val="002060"/>
                    </a:solidFill>
                  </a:ln>
                  <a:effectLst/>
                </c:spPr>
                <c:invertIfNegative val="0"/>
                <c:dLbls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4DA1-4FF2-9A1D-CACFE010CD60}"/>
                      </c:ext>
                    </c:extLst>
                  </c:dLbl>
                  <c:dLbl>
                    <c:idx val="2"/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4DA1-4FF2-9A1D-CACFE010CD60}"/>
                      </c:ext>
                    </c:extLst>
                  </c:dLbl>
                  <c:dLbl>
                    <c:idx val="4"/>
                    <c:layout>
                      <c:manualLayout>
                        <c:x val="2.024461983287296E-2"/>
                        <c:y val="8.8888888888888889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4DA1-4FF2-9A1D-CACFE010CD60}"/>
                      </c:ext>
                    </c:extLst>
                  </c:dLbl>
                  <c:dLbl>
                    <c:idx val="10"/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4DA1-4FF2-9A1D-CACFE010CD60}"/>
                      </c:ext>
                    </c:extLst>
                  </c:dLbl>
                  <c:dLbl>
                    <c:idx val="11"/>
                    <c:layout>
                      <c:manualLayout>
                        <c:x val="3.2053981402048848E-2"/>
                        <c:y val="6.8888888888888888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4DA1-4FF2-9A1D-CACFE010CD60}"/>
                      </c:ext>
                    </c:extLst>
                  </c:dLbl>
                  <c:dLbl>
                    <c:idx val="12"/>
                    <c:layout>
                      <c:manualLayout>
                        <c:x val="2.6992826443830612E-2"/>
                        <c:y val="1.3333333333333334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4DA1-4FF2-9A1D-CACFE010CD6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>
</c:separator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'小女子水揚3月 (下)'!$A$5:$A$17</c15:sqref>
                        </c15:fullRef>
                        <c15:formulaRef>
                          <c15:sqref>'小女子水揚3月 (下)'!$A$5:$A$17</c15:sqref>
                        </c15:formulaRef>
                      </c:ext>
                    </c:extLst>
                    <c:numCache>
                      <c:formatCode>m/d;@</c:formatCode>
                      <c:ptCount val="13"/>
                      <c:pt idx="0">
                        <c:v>42811</c:v>
                      </c:pt>
                      <c:pt idx="1">
                        <c:v>42814</c:v>
                      </c:pt>
                      <c:pt idx="2">
                        <c:v>42815</c:v>
                      </c:pt>
                      <c:pt idx="3">
                        <c:v>42816</c:v>
                      </c:pt>
                      <c:pt idx="4">
                        <c:v>42817</c:v>
                      </c:pt>
                      <c:pt idx="5">
                        <c:v>42818</c:v>
                      </c:pt>
                      <c:pt idx="6">
                        <c:v>42819</c:v>
                      </c:pt>
                      <c:pt idx="7">
                        <c:v>42820</c:v>
                      </c:pt>
                      <c:pt idx="8">
                        <c:v>42821</c:v>
                      </c:pt>
                      <c:pt idx="9">
                        <c:v>42822</c:v>
                      </c:pt>
                      <c:pt idx="10">
                        <c:v>42823</c:v>
                      </c:pt>
                      <c:pt idx="11">
                        <c:v>42824</c:v>
                      </c:pt>
                      <c:pt idx="12">
                        <c:v>42825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'小女子水揚3月 (下)'!$A$5:$A$18</c15:sqref>
                        </c15:fullRef>
                        <c15:formulaRef>
                          <c15:sqref>'小女子水揚3月 (下)'!$A$5:$A$17</c15:sqref>
                        </c15:formulaRef>
                      </c:ext>
                    </c:extLst>
                    <c:numCache>
                      <c:formatCode>m/d;@</c:formatCode>
                      <c:ptCount val="13"/>
                      <c:pt idx="0">
                        <c:v>42811</c:v>
                      </c:pt>
                      <c:pt idx="1">
                        <c:v>42814</c:v>
                      </c:pt>
                      <c:pt idx="2">
                        <c:v>42815</c:v>
                      </c:pt>
                      <c:pt idx="3">
                        <c:v>42816</c:v>
                      </c:pt>
                      <c:pt idx="4">
                        <c:v>42817</c:v>
                      </c:pt>
                      <c:pt idx="5">
                        <c:v>42818</c:v>
                      </c:pt>
                      <c:pt idx="6">
                        <c:v>42819</c:v>
                      </c:pt>
                      <c:pt idx="7">
                        <c:v>42820</c:v>
                      </c:pt>
                      <c:pt idx="8">
                        <c:v>42821</c:v>
                      </c:pt>
                      <c:pt idx="9">
                        <c:v>42822</c:v>
                      </c:pt>
                      <c:pt idx="10">
                        <c:v>42823</c:v>
                      </c:pt>
                      <c:pt idx="11">
                        <c:v>42824</c:v>
                      </c:pt>
                      <c:pt idx="12">
                        <c:v>42825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4DA1-4FF2-9A1D-CACFE010CD6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'小女子水揚3月 (下)'!$B$3:$B$4</c15:sqref>
                        </c15:formulaRef>
                      </c:ext>
                    </c:extLst>
                    <c:strCache>
                      <c:ptCount val="2"/>
                      <c:pt idx="0">
                        <c:v>宮古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1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A-4DA1-4FF2-9A1D-CACFE010CD60}"/>
                      </c:ext>
                    </c:extLst>
                  </c:dLbl>
                  <c:dLbl>
                    <c:idx val="2"/>
                    <c:layout>
                      <c:manualLayout>
                        <c:x val="1.3857601682056917E-2"/>
                        <c:y val="5.5401574803148794E-3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B-4DA1-4FF2-9A1D-CACFE010CD60}"/>
                      </c:ext>
                    </c:extLst>
                  </c:dLbl>
                  <c:dLbl>
                    <c:idx val="4"/>
                    <c:layout>
                      <c:manualLayout>
                        <c:x val="-5.6474120494808266E-2"/>
                        <c:y val="-1.665004374453193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C-4DA1-4FF2-9A1D-CACFE010CD60}"/>
                      </c:ext>
                    </c:extLst>
                  </c:dLbl>
                  <c:dLbl>
                    <c:idx val="11"/>
                    <c:layout>
                      <c:manualLayout>
                        <c:x val="-4.3964566070389108E-2"/>
                        <c:y val="-7.7611548556431259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D-4DA1-4FF2-9A1D-CACFE010CD6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accent6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'小女子水揚3月 (下)'!$A$5:$A$17</c15:sqref>
                        </c15:fullRef>
                        <c15:formulaRef>
                          <c15:sqref>'小女子水揚3月 (下)'!$A$5:$A$17</c15:sqref>
                        </c15:formulaRef>
                      </c:ext>
                    </c:extLst>
                    <c:numCache>
                      <c:formatCode>m/d;@</c:formatCode>
                      <c:ptCount val="13"/>
                      <c:pt idx="0">
                        <c:v>42811</c:v>
                      </c:pt>
                      <c:pt idx="1">
                        <c:v>42814</c:v>
                      </c:pt>
                      <c:pt idx="2">
                        <c:v>42815</c:v>
                      </c:pt>
                      <c:pt idx="3">
                        <c:v>42816</c:v>
                      </c:pt>
                      <c:pt idx="4">
                        <c:v>42817</c:v>
                      </c:pt>
                      <c:pt idx="5">
                        <c:v>42818</c:v>
                      </c:pt>
                      <c:pt idx="6">
                        <c:v>42819</c:v>
                      </c:pt>
                      <c:pt idx="7">
                        <c:v>42820</c:v>
                      </c:pt>
                      <c:pt idx="8">
                        <c:v>42821</c:v>
                      </c:pt>
                      <c:pt idx="9">
                        <c:v>42822</c:v>
                      </c:pt>
                      <c:pt idx="10">
                        <c:v>42823</c:v>
                      </c:pt>
                      <c:pt idx="11">
                        <c:v>42824</c:v>
                      </c:pt>
                      <c:pt idx="12">
                        <c:v>42825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'小女子水揚3月 (下)'!$B$5:$B$18</c15:sqref>
                        </c15:fullRef>
                        <c15:formulaRef>
                          <c15:sqref>'小女子水揚3月 (下)'!$B$5:$B$17</c15:sqref>
                        </c15:formulaRef>
                      </c:ext>
                    </c:extLst>
                    <c:numCache>
                      <c:formatCode>#,##0_);[Red]\(#,##0\)</c:formatCode>
                      <c:ptCount val="13"/>
                      <c:pt idx="3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4DA1-4FF2-9A1D-CACFE010CD6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'小女子水揚3月 (下)'!$H$3:$H$4</c15:sqref>
                        </c15:formulaRef>
                      </c:ext>
                    </c:extLst>
                    <c:strCache>
                      <c:ptCount val="2"/>
                      <c:pt idx="0">
                        <c:v>山田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'小女子水揚3月 (下)'!$H$5:$H$18</c15:sqref>
                        </c15:fullRef>
                        <c15:formulaRef>
                          <c15:sqref>'小女子水揚3月 (下)'!$H$5:$H$17</c15:sqref>
                        </c15:formulaRef>
                      </c:ext>
                    </c:extLst>
                    <c:numCache>
                      <c:formatCode>#,##0_);[Red]\(#,##0\)</c:formatCode>
                      <c:ptCount val="13"/>
                      <c:pt idx="1">
                        <c:v>0</c:v>
                      </c:pt>
                      <c:pt idx="3">
                        <c:v>0</c:v>
                      </c:pt>
                      <c:pt idx="5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4DA1-4FF2-9A1D-CACFE010CD6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'小女子水揚3月 (下)'!$N$3:$N$4</c15:sqref>
                        </c15:formulaRef>
                      </c:ext>
                    </c:extLst>
                    <c:strCache>
                      <c:ptCount val="2"/>
                      <c:pt idx="0">
                        <c:v>田老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'小女子水揚3月 (下)'!$N$5:$N$18</c15:sqref>
                        </c15:fullRef>
                        <c15:formulaRef>
                          <c15:sqref>'小女子水揚3月 (下)'!$N$5:$N$17</c15:sqref>
                        </c15:formulaRef>
                      </c:ext>
                    </c:extLst>
                    <c:numCache>
                      <c:formatCode>#,##0_);[Red]\(#,##0\)</c:formatCode>
                      <c:ptCount val="13"/>
                      <c:pt idx="2">
                        <c:v>0</c:v>
                      </c:pt>
                      <c:pt idx="3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4DA1-4FF2-9A1D-CACFE010CD6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4"/>
          <c:tx>
            <c:strRef>
              <c:f>'小女子水揚3月 (下)'!$E$3:$E$4</c:f>
              <c:strCache>
                <c:ptCount val="2"/>
                <c:pt idx="0">
                  <c:v>宮古港小女子（イカナゴ）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4DA1-4FF2-9A1D-CACFE010CD60}"/>
                </c:ext>
              </c:extLst>
            </c:dLbl>
            <c:dLbl>
              <c:idx val="6"/>
              <c:layout>
                <c:manualLayout>
                  <c:x val="1.3616462533411549E-3"/>
                  <c:y val="1.6187761977513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DA1-4FF2-9A1D-CACFE010CD60}"/>
                </c:ext>
              </c:extLst>
            </c:dLbl>
            <c:dLbl>
              <c:idx val="8"/>
              <c:layout>
                <c:manualLayout>
                  <c:x val="2.4444832863676847E-3"/>
                  <c:y val="-3.1075919614525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DA1-4FF2-9A1D-CACFE010CD60}"/>
                </c:ext>
              </c:extLst>
            </c:dLbl>
            <c:dLbl>
              <c:idx val="9"/>
              <c:layout>
                <c:manualLayout>
                  <c:x val="7.1467244179735084E-4"/>
                  <c:y val="-3.8538606181689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A1-4FF2-9A1D-CACFE010CD60}"/>
                </c:ext>
              </c:extLst>
            </c:dLbl>
            <c:dLbl>
              <c:idx val="10"/>
              <c:layout>
                <c:manualLayout>
                  <c:x val="2.4444832863677645E-3"/>
                  <c:y val="-4.3513730559799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4DA1-4FF2-9A1D-CACFE010CD60}"/>
                </c:ext>
              </c:extLst>
            </c:dLbl>
            <c:dLbl>
              <c:idx val="11"/>
              <c:layout>
                <c:manualLayout>
                  <c:x val="1.3616462533410755E-3"/>
                  <c:y val="6.23751322129509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4DA1-4FF2-9A1D-CACFE010CD60}"/>
                </c:ext>
              </c:extLst>
            </c:dLbl>
            <c:dLbl>
              <c:idx val="12"/>
              <c:layout>
                <c:manualLayout>
                  <c:x val="2.7880922031470494E-4"/>
                  <c:y val="3.74995103224028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4DA1-4FF2-9A1D-CACFE010CD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(下)'!$E$5:$E$18</c15:sqref>
                  </c15:fullRef>
                </c:ext>
              </c:extLst>
              <c:f>'小女子水揚3月 (下)'!$E$5:$E$17</c:f>
              <c:numCache>
                <c:formatCode>#,##0_);[Red]\(#,##0\)</c:formatCode>
                <c:ptCount val="13"/>
                <c:pt idx="1">
                  <c:v>3000</c:v>
                </c:pt>
                <c:pt idx="2">
                  <c:v>3200</c:v>
                </c:pt>
                <c:pt idx="4">
                  <c:v>3800</c:v>
                </c:pt>
                <c:pt idx="5">
                  <c:v>2700</c:v>
                </c:pt>
                <c:pt idx="6">
                  <c:v>2600</c:v>
                </c:pt>
                <c:pt idx="8">
                  <c:v>2600</c:v>
                </c:pt>
                <c:pt idx="9">
                  <c:v>700</c:v>
                </c:pt>
                <c:pt idx="10">
                  <c:v>1000</c:v>
                </c:pt>
                <c:pt idx="11">
                  <c:v>1100</c:v>
                </c:pt>
                <c:pt idx="12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A1-4FF2-9A1D-CACFE010CD60}"/>
            </c:ext>
          </c:extLst>
        </c:ser>
        <c:ser>
          <c:idx val="5"/>
          <c:order val="5"/>
          <c:tx>
            <c:strRef>
              <c:f>'小女子水揚3月 (下)'!$F$3:$F$4</c:f>
              <c:strCache>
                <c:ptCount val="2"/>
                <c:pt idx="0">
                  <c:v>宮古港小女子（イカナゴ）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A1-4FF2-9A1D-CACFE010CD60}"/>
                </c:ext>
              </c:extLst>
            </c:dLbl>
            <c:dLbl>
              <c:idx val="1"/>
              <c:layout>
                <c:manualLayout>
                  <c:x val="-7.2994044396318361E-2"/>
                  <c:y val="-5.2238708034630002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872766648619382"/>
                      <c:h val="9.62314412191013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2-4DA1-4FF2-9A1D-CACFE010CD60}"/>
                </c:ext>
              </c:extLst>
            </c:dLbl>
            <c:dLbl>
              <c:idx val="5"/>
              <c:layout>
                <c:manualLayout>
                  <c:x val="-5.9393184947712637E-3"/>
                  <c:y val="1.741293532338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DA1-4FF2-9A1D-CACFE010CD60}"/>
                </c:ext>
              </c:extLst>
            </c:dLbl>
            <c:dLbl>
              <c:idx val="6"/>
              <c:layout>
                <c:manualLayout>
                  <c:x val="-4.1672940584646725E-2"/>
                  <c:y val="-2.2388059701492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DA1-4FF2-9A1D-CACFE010CD60}"/>
                </c:ext>
              </c:extLst>
            </c:dLbl>
            <c:dLbl>
              <c:idx val="8"/>
              <c:layout>
                <c:manualLayout>
                  <c:x val="1.6405407364145251E-3"/>
                  <c:y val="-1.4925373134328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A1-4FF2-9A1D-CACFE010CD60}"/>
                </c:ext>
              </c:extLst>
            </c:dLbl>
            <c:dLbl>
              <c:idx val="9"/>
              <c:layout>
                <c:manualLayout>
                  <c:x val="1.4293448835950189E-3"/>
                  <c:y val="-2.4875621890547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A1-4FF2-9A1D-CACFE010CD60}"/>
                </c:ext>
              </c:extLst>
            </c:dLbl>
            <c:dLbl>
              <c:idx val="10"/>
              <c:layout>
                <c:manualLayout>
                  <c:x val="2.5121819166215482E-3"/>
                  <c:y val="-1.2437810945273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4DA1-4FF2-9A1D-CACFE010CD60}"/>
                </c:ext>
              </c:extLst>
            </c:dLbl>
            <c:dLbl>
              <c:idx val="11"/>
              <c:layout>
                <c:manualLayout>
                  <c:x val="2.512181916621548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4DA1-4FF2-9A1D-CACFE010CD60}"/>
                </c:ext>
              </c:extLst>
            </c:dLbl>
            <c:dLbl>
              <c:idx val="12"/>
              <c:layout>
                <c:manualLayout>
                  <c:x val="1.6405407364144455E-3"/>
                  <c:y val="-4.975124378109543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4DA1-4FF2-9A1D-CACFE010CD6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1.0</c:v>
              </c:pt>
              <c:pt idx="1">
                <c:v>2.0</c:v>
              </c:pt>
              <c:pt idx="2">
                <c:v>3.0</c:v>
              </c:pt>
              <c:pt idx="3">
                <c:v>4.0</c:v>
              </c:pt>
              <c:pt idx="4">
                <c:v>5.0</c:v>
              </c:pt>
              <c:pt idx="5">
                <c:v>6.0</c:v>
              </c:pt>
              <c:pt idx="6">
                <c:v>7.0</c:v>
              </c:pt>
              <c:pt idx="7">
                <c:v>8.0</c:v>
              </c:pt>
              <c:pt idx="8">
                <c:v>9.0</c:v>
              </c:pt>
              <c:pt idx="9">
                <c:v>10.0</c:v>
              </c:pt>
              <c:pt idx="10">
                <c:v>11.0</c:v>
              </c:pt>
              <c:pt idx="11">
                <c:v>12.0</c:v>
              </c:pt>
              <c:pt idx="12">
                <c:v>13.0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(下)'!$F$5:$F$18</c15:sqref>
                  </c15:fullRef>
                </c:ext>
              </c:extLst>
              <c:f>'小女子水揚3月 (下)'!$F$5:$F$17</c:f>
              <c:numCache>
                <c:formatCode>#,##0.0;[Red]\-#,##0.0</c:formatCode>
                <c:ptCount val="13"/>
                <c:pt idx="1">
                  <c:v>2384.5500000000002</c:v>
                </c:pt>
                <c:pt idx="2">
                  <c:v>3022.94</c:v>
                </c:pt>
                <c:pt idx="4">
                  <c:v>3539.77</c:v>
                </c:pt>
                <c:pt idx="5">
                  <c:v>2329.2600000000002</c:v>
                </c:pt>
                <c:pt idx="6">
                  <c:v>2408.73</c:v>
                </c:pt>
                <c:pt idx="8">
                  <c:v>1175.67</c:v>
                </c:pt>
                <c:pt idx="9">
                  <c:v>625.29999999999995</c:v>
                </c:pt>
                <c:pt idx="10">
                  <c:v>644.1</c:v>
                </c:pt>
                <c:pt idx="11">
                  <c:v>507.85</c:v>
                </c:pt>
                <c:pt idx="12">
                  <c:v>1552.97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DA1-4FF2-9A1D-CACFE010CD60}"/>
            </c:ext>
          </c:extLst>
        </c:ser>
        <c:ser>
          <c:idx val="6"/>
          <c:order val="6"/>
          <c:tx>
            <c:strRef>
              <c:f>'小女子水揚3月 (下)'!$G$3:$G$4</c:f>
              <c:strCache>
                <c:ptCount val="2"/>
                <c:pt idx="0">
                  <c:v>宮古港小女子（イカナゴ）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608558675698838"/>
                  <c:y val="8.31482352019425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981050351922035"/>
                      <c:h val="9.87190034081560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4DA1-4FF2-9A1D-CACFE010CD60}"/>
                </c:ext>
              </c:extLst>
            </c:dLbl>
            <c:dLbl>
              <c:idx val="2"/>
              <c:layout>
                <c:manualLayout>
                  <c:x val="-1.8868648457383544E-3"/>
                  <c:y val="6.20029772397848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DA1-4FF2-9A1D-CACFE010CD60}"/>
                </c:ext>
              </c:extLst>
            </c:dLbl>
            <c:dLbl>
              <c:idx val="8"/>
              <c:layout>
                <c:manualLayout>
                  <c:x val="7.1467244179758904E-4"/>
                  <c:y val="-1.6187761977514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4DA1-4FF2-9A1D-CACFE010CD60}"/>
                </c:ext>
              </c:extLst>
            </c:dLbl>
            <c:dLbl>
              <c:idx val="9"/>
              <c:layout>
                <c:manualLayout>
                  <c:x val="7.1467244179750956E-4"/>
                  <c:y val="2.6100795236416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4DA1-4FF2-9A1D-CACFE010CD60}"/>
                </c:ext>
              </c:extLst>
            </c:dLbl>
            <c:dLbl>
              <c:idx val="10"/>
              <c:layout>
                <c:manualLayout>
                  <c:x val="1.7975094748240391E-3"/>
                  <c:y val="-1.3700199788459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4DA1-4FF2-9A1D-CACFE010CD60}"/>
                </c:ext>
              </c:extLst>
            </c:dLbl>
            <c:dLbl>
              <c:idx val="11"/>
              <c:layout>
                <c:manualLayout>
                  <c:x val="1.7975094748238806E-3"/>
                  <c:y val="1.3662984291142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4DA1-4FF2-9A1D-CACFE010CD60}"/>
                </c:ext>
              </c:extLst>
            </c:dLbl>
            <c:dLbl>
              <c:idx val="12"/>
              <c:layout>
                <c:manualLayout>
                  <c:x val="-8.0402781271182451E-4"/>
                  <c:y val="3.8538606181689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4DA1-4FF2-9A1D-CACFE010CD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(下)'!$G$5:$G$18</c15:sqref>
                  </c15:fullRef>
                </c:ext>
              </c:extLst>
              <c:f>'小女子水揚3月 (下)'!$G$5:$G$17</c:f>
              <c:numCache>
                <c:formatCode>#,##0_);[Red]\(#,##0\)</c:formatCode>
                <c:ptCount val="13"/>
                <c:pt idx="1">
                  <c:v>2200</c:v>
                </c:pt>
                <c:pt idx="2">
                  <c:v>3000</c:v>
                </c:pt>
                <c:pt idx="4">
                  <c:v>3500</c:v>
                </c:pt>
                <c:pt idx="5">
                  <c:v>1900</c:v>
                </c:pt>
                <c:pt idx="6">
                  <c:v>2200</c:v>
                </c:pt>
                <c:pt idx="8">
                  <c:v>500</c:v>
                </c:pt>
                <c:pt idx="9">
                  <c:v>500</c:v>
                </c:pt>
                <c:pt idx="10">
                  <c:v>400</c:v>
                </c:pt>
                <c:pt idx="11">
                  <c:v>280</c:v>
                </c:pt>
                <c:pt idx="12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4DA1-4FF2-9A1D-CACFE010CD60}"/>
            </c:ext>
          </c:extLst>
        </c:ser>
        <c:ser>
          <c:idx val="10"/>
          <c:order val="10"/>
          <c:tx>
            <c:strRef>
              <c:f>'小女子水揚3月 (下)'!$K$3:$K$4</c:f>
              <c:strCache>
                <c:ptCount val="2"/>
                <c:pt idx="0">
                  <c:v>山田港小女子（イカナゴ）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0"/>
                  <c:y val="-1.2437810945273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DA1-4FF2-9A1D-CACFE010CD60}"/>
                </c:ext>
              </c:extLst>
            </c:dLbl>
            <c:dLbl>
              <c:idx val="3"/>
              <c:layout>
                <c:manualLayout>
                  <c:x val="1.2994044396318358E-2"/>
                  <c:y val="2.4875621890547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DA1-4FF2-9A1D-CACFE010CD60}"/>
                </c:ext>
              </c:extLst>
            </c:dLbl>
            <c:dLbl>
              <c:idx val="6"/>
              <c:layout>
                <c:manualLayout>
                  <c:x val="-5.8473157152053347E-2"/>
                  <c:y val="-5.22387080346300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089334055224687"/>
                      <c:h val="9.62314412191013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E-4DA1-4FF2-9A1D-CACFE010CD60}"/>
                </c:ext>
              </c:extLst>
            </c:dLbl>
            <c:dLbl>
              <c:idx val="9"/>
              <c:layout>
                <c:manualLayout>
                  <c:x val="2.1656740660529012E-3"/>
                  <c:y val="-2.2388059701492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4DA1-4FF2-9A1D-CACFE010CD60}"/>
                </c:ext>
              </c:extLst>
            </c:dLbl>
            <c:dLbl>
              <c:idx val="11"/>
              <c:layout>
                <c:manualLayout>
                  <c:x val="2.1656740660530595E-3"/>
                  <c:y val="-1.492537313432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4DA1-4FF2-9A1D-CACFE010CD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(下)'!$K$5:$K$18</c15:sqref>
                  </c15:fullRef>
                </c:ext>
              </c:extLst>
              <c:f>'小女子水揚3月 (下)'!$K$5:$K$17</c:f>
              <c:numCache>
                <c:formatCode>#,##0_);[Red]\(#,##0\)</c:formatCode>
                <c:ptCount val="13"/>
                <c:pt idx="0">
                  <c:v>160</c:v>
                </c:pt>
                <c:pt idx="2">
                  <c:v>3103</c:v>
                </c:pt>
                <c:pt idx="3">
                  <c:v>3302</c:v>
                </c:pt>
                <c:pt idx="4">
                  <c:v>3110</c:v>
                </c:pt>
                <c:pt idx="6">
                  <c:v>3000</c:v>
                </c:pt>
                <c:pt idx="8">
                  <c:v>2400</c:v>
                </c:pt>
                <c:pt idx="9">
                  <c:v>2100</c:v>
                </c:pt>
                <c:pt idx="10">
                  <c:v>2000</c:v>
                </c:pt>
                <c:pt idx="11">
                  <c:v>1800</c:v>
                </c:pt>
                <c:pt idx="12">
                  <c:v>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4DA1-4FF2-9A1D-CACFE010CD60}"/>
            </c:ext>
          </c:extLst>
        </c:ser>
        <c:ser>
          <c:idx val="11"/>
          <c:order val="11"/>
          <c:tx>
            <c:strRef>
              <c:f>'小女子水揚3月 (下)'!$L$3:$L$4</c:f>
              <c:strCache>
                <c:ptCount val="2"/>
                <c:pt idx="0">
                  <c:v>山田港小女子（イカナゴ）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3616462533412343E-3"/>
                  <c:y val="1.3700199788459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DA1-4FF2-9A1D-CACFE010CD60}"/>
                </c:ext>
              </c:extLst>
            </c:dLbl>
            <c:dLbl>
              <c:idx val="6"/>
              <c:layout>
                <c:manualLayout>
                  <c:x val="-8.0402781271182451E-4"/>
                  <c:y val="-1.1175422102087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DA1-4FF2-9A1D-CACFE010CD60}"/>
                </c:ext>
              </c:extLst>
            </c:dLbl>
            <c:dLbl>
              <c:idx val="8"/>
              <c:layout>
                <c:manualLayout>
                  <c:x val="1.7975094748241185E-3"/>
                  <c:y val="-8.6878599130332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4DA1-4FF2-9A1D-CACFE010CD60}"/>
                </c:ext>
              </c:extLst>
            </c:dLbl>
            <c:dLbl>
              <c:idx val="9"/>
              <c:layout>
                <c:manualLayout>
                  <c:x val="1.7975094748240391E-3"/>
                  <c:y val="6.23751322129500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4DA1-4FF2-9A1D-CACFE010CD60}"/>
                </c:ext>
              </c:extLst>
            </c:dLbl>
            <c:dLbl>
              <c:idx val="10"/>
              <c:layout>
                <c:manualLayout>
                  <c:x val="2.8803465078505695E-3"/>
                  <c:y val="-2.3613233047361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4DA1-4FF2-9A1D-CACFE010CD60}"/>
                </c:ext>
              </c:extLst>
            </c:dLbl>
            <c:dLbl>
              <c:idx val="11"/>
              <c:layout>
                <c:manualLayout>
                  <c:x val="1.7975094748238806E-3"/>
                  <c:y val="-6.20029772397853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4DA1-4FF2-9A1D-CACFE010CD60}"/>
                </c:ext>
              </c:extLst>
            </c:dLbl>
            <c:dLbl>
              <c:idx val="12"/>
              <c:layout>
                <c:manualLayout>
                  <c:x val="2.4444832863677645E-3"/>
                  <c:y val="1.26238884318564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4DA1-4FF2-9A1D-CACFE010CD6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1.0</c:v>
              </c:pt>
              <c:pt idx="1">
                <c:v>2.0</c:v>
              </c:pt>
              <c:pt idx="2">
                <c:v>3.0</c:v>
              </c:pt>
              <c:pt idx="3">
                <c:v>4.0</c:v>
              </c:pt>
              <c:pt idx="4">
                <c:v>5.0</c:v>
              </c:pt>
              <c:pt idx="5">
                <c:v>6.0</c:v>
              </c:pt>
              <c:pt idx="6">
                <c:v>7.0</c:v>
              </c:pt>
              <c:pt idx="7">
                <c:v>8.0</c:v>
              </c:pt>
              <c:pt idx="8">
                <c:v>9.0</c:v>
              </c:pt>
              <c:pt idx="9">
                <c:v>10.0</c:v>
              </c:pt>
              <c:pt idx="10">
                <c:v>11.0</c:v>
              </c:pt>
              <c:pt idx="11">
                <c:v>12.0</c:v>
              </c:pt>
              <c:pt idx="12">
                <c:v>13.0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(下)'!$L$5:$L$18</c15:sqref>
                  </c15:fullRef>
                </c:ext>
              </c:extLst>
              <c:f>'小女子水揚3月 (下)'!$L$5:$L$17</c:f>
              <c:numCache>
                <c:formatCode>#,##0.0;[Red]\-#,##0.0</c:formatCode>
                <c:ptCount val="13"/>
                <c:pt idx="0">
                  <c:v>160</c:v>
                </c:pt>
                <c:pt idx="2">
                  <c:v>2814.57</c:v>
                </c:pt>
                <c:pt idx="3">
                  <c:v>3301.99</c:v>
                </c:pt>
                <c:pt idx="4">
                  <c:v>2711.75</c:v>
                </c:pt>
                <c:pt idx="6">
                  <c:v>2622.55</c:v>
                </c:pt>
                <c:pt idx="8">
                  <c:v>809.33</c:v>
                </c:pt>
                <c:pt idx="9">
                  <c:v>601.82000000000005</c:v>
                </c:pt>
                <c:pt idx="10">
                  <c:v>953.4</c:v>
                </c:pt>
                <c:pt idx="11">
                  <c:v>633.33000000000004</c:v>
                </c:pt>
                <c:pt idx="12">
                  <c:v>1304.4000000000001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4DA1-4FF2-9A1D-CACFE010CD60}"/>
            </c:ext>
          </c:extLst>
        </c:ser>
        <c:ser>
          <c:idx val="12"/>
          <c:order val="12"/>
          <c:tx>
            <c:strRef>
              <c:f>'小女子水揚3月 (下)'!$M$3:$M$4</c:f>
              <c:strCache>
                <c:ptCount val="2"/>
                <c:pt idx="0">
                  <c:v>山田港小女子（イカナゴ）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816459122902009E-4"/>
                  <c:y val="2.3613233047361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DA1-4FF2-9A1D-CACFE010CD60}"/>
                </c:ext>
              </c:extLst>
            </c:dLbl>
            <c:dLbl>
              <c:idx val="2"/>
              <c:layout>
                <c:manualLayout>
                  <c:x val="-1.0549561109950593E-2"/>
                  <c:y val="3.72947271516433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8FCE4F-02AA-45D8-84B5-40AE6D7ECC61}" type="SERIESNAME">
                      <a:rPr lang="ja-JP" altLang="en-US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[系列名]</a:t>
                    </a:fld>
                    <a:r>
                      <a:rPr lang="ja-JP" altLang="en-US"/>
                      <a:t>　</a:t>
                    </a:r>
                    <a:fld id="{D63EFD34-F64C-42D1-B20B-91014376FE95}" type="VALUE">
                      <a:rPr lang="en-US" altLang="ja-JP" baseline="0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280459054691797"/>
                      <c:h val="7.38805970149253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D-4DA1-4FF2-9A1D-CACFE010CD60}"/>
                </c:ext>
              </c:extLst>
            </c:dLbl>
            <c:dLbl>
              <c:idx val="6"/>
              <c:layout>
                <c:manualLayout>
                  <c:x val="-3.1123464737454646E-2"/>
                  <c:y val="3.605104399263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DA1-4FF2-9A1D-CACFE010CD60}"/>
                </c:ext>
              </c:extLst>
            </c:dLbl>
            <c:dLbl>
              <c:idx val="8"/>
              <c:layout>
                <c:manualLayout>
                  <c:x val="7.1467244179750956E-4"/>
                  <c:y val="-1.8675324166568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4DA1-4FF2-9A1D-CACFE010CD60}"/>
                </c:ext>
              </c:extLst>
            </c:dLbl>
            <c:dLbl>
              <c:idx val="9"/>
              <c:layout>
                <c:manualLayout>
                  <c:x val="7.1467244179735084E-4"/>
                  <c:y val="1.8638108669252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4DA1-4FF2-9A1D-CACFE010CD60}"/>
                </c:ext>
              </c:extLst>
            </c:dLbl>
            <c:dLbl>
              <c:idx val="10"/>
              <c:layout>
                <c:manualLayout>
                  <c:x val="2.8803465078505695E-3"/>
                  <c:y val="1.6150546480197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4DA1-4FF2-9A1D-CACFE010CD60}"/>
                </c:ext>
              </c:extLst>
            </c:dLbl>
            <c:dLbl>
              <c:idx val="11"/>
              <c:layout>
                <c:manualLayout>
                  <c:x val="2.8803465078504099E-3"/>
                  <c:y val="-3.749951032240374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4DA1-4FF2-9A1D-CACFE010CD60}"/>
                </c:ext>
              </c:extLst>
            </c:dLbl>
            <c:dLbl>
              <c:idx val="12"/>
              <c:layout>
                <c:manualLayout>
                  <c:x val="2.8803465078505695E-3"/>
                  <c:y val="4.60012927488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4DA1-4FF2-9A1D-CACFE010CD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(下)'!$M$5:$M$18</c15:sqref>
                  </c15:fullRef>
                </c:ext>
              </c:extLst>
              <c:f>'小女子水揚3月 (下)'!$M$5:$M$17</c:f>
              <c:numCache>
                <c:formatCode>#,##0_);[Red]\(#,##0\)</c:formatCode>
                <c:ptCount val="13"/>
                <c:pt idx="0">
                  <c:v>160</c:v>
                </c:pt>
                <c:pt idx="2">
                  <c:v>2550</c:v>
                </c:pt>
                <c:pt idx="3">
                  <c:v>3302</c:v>
                </c:pt>
                <c:pt idx="4">
                  <c:v>2100</c:v>
                </c:pt>
                <c:pt idx="6">
                  <c:v>2501</c:v>
                </c:pt>
                <c:pt idx="8">
                  <c:v>300</c:v>
                </c:pt>
                <c:pt idx="9">
                  <c:v>259</c:v>
                </c:pt>
                <c:pt idx="10">
                  <c:v>351</c:v>
                </c:pt>
                <c:pt idx="11">
                  <c:v>302</c:v>
                </c:pt>
                <c:pt idx="12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4DA1-4FF2-9A1D-CACFE010CD60}"/>
            </c:ext>
          </c:extLst>
        </c:ser>
        <c:ser>
          <c:idx val="16"/>
          <c:order val="16"/>
          <c:tx>
            <c:strRef>
              <c:f>'小女子水揚3月 (下)'!$Q$3:$Q$4</c:f>
              <c:strCache>
                <c:ptCount val="2"/>
                <c:pt idx="0">
                  <c:v>田老港小女子（イカナゴ）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strLit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(下)'!$Q$5:$Q$18</c15:sqref>
                  </c15:fullRef>
                </c:ext>
              </c:extLst>
              <c:f>'小女子水揚3月 (下)'!$Q$5:$Q$17</c:f>
              <c:numCache>
                <c:formatCode>#,##0_);[Red]\(#,##0\)</c:formatCode>
                <c:ptCount val="13"/>
                <c:pt idx="1">
                  <c:v>2280</c:v>
                </c:pt>
                <c:pt idx="4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4DA1-4FF2-9A1D-CACFE010CD60}"/>
            </c:ext>
          </c:extLst>
        </c:ser>
        <c:ser>
          <c:idx val="17"/>
          <c:order val="17"/>
          <c:tx>
            <c:strRef>
              <c:f>'小女子水揚3月 (下)'!$R$3:$R$4</c:f>
              <c:strCache>
                <c:ptCount val="2"/>
                <c:pt idx="0">
                  <c:v>田老港小女子（イカナゴ）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cat>
            <c:strLit>
              <c:ptCount val="13"/>
              <c:pt idx="0">
                <c:v>1.0</c:v>
              </c:pt>
              <c:pt idx="1">
                <c:v>2.0</c:v>
              </c:pt>
              <c:pt idx="2">
                <c:v>3.0</c:v>
              </c:pt>
              <c:pt idx="3">
                <c:v>4.0</c:v>
              </c:pt>
              <c:pt idx="4">
                <c:v>5.0</c:v>
              </c:pt>
              <c:pt idx="5">
                <c:v>6.0</c:v>
              </c:pt>
              <c:pt idx="6">
                <c:v>7.0</c:v>
              </c:pt>
              <c:pt idx="7">
                <c:v>8.0</c:v>
              </c:pt>
              <c:pt idx="8">
                <c:v>9.0</c:v>
              </c:pt>
              <c:pt idx="9">
                <c:v>10.0</c:v>
              </c:pt>
              <c:pt idx="10">
                <c:v>11.0</c:v>
              </c:pt>
              <c:pt idx="11">
                <c:v>12.0</c:v>
              </c:pt>
              <c:pt idx="12">
                <c:v>13.0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(下)'!$R$5:$R$18</c15:sqref>
                  </c15:fullRef>
                </c:ext>
              </c:extLst>
              <c:f>'小女子水揚3月 (下)'!$R$5:$R$17</c:f>
              <c:numCache>
                <c:formatCode>#,##0.0;[Red]\-#,##0.0</c:formatCode>
                <c:ptCount val="13"/>
                <c:pt idx="1">
                  <c:v>2227.81</c:v>
                </c:pt>
                <c:pt idx="4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4DA1-4FF2-9A1D-CACFE010CD60}"/>
            </c:ext>
          </c:extLst>
        </c:ser>
        <c:ser>
          <c:idx val="18"/>
          <c:order val="18"/>
          <c:tx>
            <c:strRef>
              <c:f>'小女子水揚3月 (下)'!$S$3:$S$4</c:f>
              <c:strCache>
                <c:ptCount val="2"/>
                <c:pt idx="0">
                  <c:v>田老港小女子（イカナゴ）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FF99"/>
              </a:solidFill>
              <a:ln w="12700">
                <a:solidFill>
                  <a:srgbClr val="00B050"/>
                </a:solidFill>
              </a:ln>
              <a:effectLst/>
            </c:spPr>
          </c:marker>
          <c:cat>
            <c:strLit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'小女子水揚3月 (下)'!$S$5:$S$18</c15:sqref>
                  </c15:fullRef>
                </c:ext>
              </c:extLst>
              <c:f>'小女子水揚3月 (下)'!$S$5:$S$17</c:f>
              <c:numCache>
                <c:formatCode>#,##0_);[Red]\(#,##0\)</c:formatCode>
                <c:ptCount val="13"/>
                <c:pt idx="1">
                  <c:v>2185</c:v>
                </c:pt>
                <c:pt idx="4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4DA1-4FF2-9A1D-CACFE010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44704"/>
        <c:axId val="110742528"/>
        <c:extLst>
          <c:ext xmlns:c15="http://schemas.microsoft.com/office/drawing/2012/chart" uri="{02D57815-91ED-43cb-92C2-25804820EDAC}">
            <c15:filteredLine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'小女子水揚3月 (下)'!$D$3:$D$4</c15:sqref>
                        </c15:formulaRef>
                      </c:ext>
                    </c:extLst>
                    <c:strCache>
                      <c:ptCount val="2"/>
                      <c:pt idx="0">
                        <c:v>宮古港小女子（イカナゴ）</c:v>
                      </c:pt>
                      <c:pt idx="1">
                        <c:v>水揚げ　　金額(円)</c:v>
                      </c:pt>
                    </c:strCache>
                  </c:strRef>
                </c:tx>
                <c:spPr>
                  <a:ln w="2222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 w="12700">
                      <a:solidFill>
                        <a:srgbClr val="FF0000"/>
                      </a:solidFill>
                    </a:ln>
                    <a:effectLst/>
                  </c:spPr>
                </c:marker>
                <c:dLbls>
                  <c:dLbl>
                    <c:idx val="2"/>
                    <c:dLblPos val="t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4DA1-4FF2-9A1D-CACFE010CD60}"/>
                      </c:ext>
                    </c:extLst>
                  </c:dLbl>
                  <c:dLbl>
                    <c:idx val="4"/>
                    <c:layout>
                      <c:manualLayout>
                        <c:x val="-2.6107190745498828E-2"/>
                        <c:y val="-2.109448818897637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4DA1-4FF2-9A1D-CACFE010CD60}"/>
                      </c:ext>
                    </c:extLst>
                  </c:dLbl>
                  <c:dLbl>
                    <c:idx val="9"/>
                    <c:layout>
                      <c:manualLayout>
                        <c:x val="2.5726873510711983E-3"/>
                        <c:y val="1.446106736657917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4DA1-4FF2-9A1D-CACFE010CD6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C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ullRef>
                          <c15:sqref>'小女子水揚3月 (下)'!$D$5:$D$18</c15:sqref>
                        </c15:fullRef>
                        <c15:formulaRef>
                          <c15:sqref>'小女子水揚3月 (下)'!$D$5:$D$17</c15:sqref>
                        </c15:formulaRef>
                      </c:ext>
                    </c:extLst>
                    <c:numCache>
                      <c:formatCode>"¥"#,##0_);[Red]\("¥"#,##0\)</c:formatCode>
                      <c:ptCount val="13"/>
                      <c:pt idx="1">
                        <c:v>331930</c:v>
                      </c:pt>
                      <c:pt idx="2">
                        <c:v>318920</c:v>
                      </c:pt>
                      <c:pt idx="4">
                        <c:v>249200</c:v>
                      </c:pt>
                      <c:pt idx="5">
                        <c:v>538060</c:v>
                      </c:pt>
                      <c:pt idx="6">
                        <c:v>416710</c:v>
                      </c:pt>
                      <c:pt idx="8">
                        <c:v>373980</c:v>
                      </c:pt>
                      <c:pt idx="9">
                        <c:v>98485</c:v>
                      </c:pt>
                      <c:pt idx="10">
                        <c:v>129142</c:v>
                      </c:pt>
                      <c:pt idx="11">
                        <c:v>236203</c:v>
                      </c:pt>
                      <c:pt idx="12">
                        <c:v>209340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4DA1-4FF2-9A1D-CACFE010CD60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'小女子水揚3月 (下)'!$J$3:$J$4</c15:sqref>
                        </c15:formulaRef>
                      </c:ext>
                    </c:extLst>
                    <c:strCache>
                      <c:ptCount val="2"/>
                      <c:pt idx="0">
                        <c:v>山田港小女子（イカナゴ）</c:v>
                      </c:pt>
                      <c:pt idx="1">
                        <c:v>水揚げ　　金額(円)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'小女子水揚3月 (下)'!$J$5:$J$18</c15:sqref>
                        </c15:fullRef>
                        <c15:formulaRef>
                          <c15:sqref>'小女子水揚3月 (下)'!$J$5:$J$17</c15:sqref>
                        </c15:formulaRef>
                      </c:ext>
                    </c:extLst>
                    <c:numCache>
                      <c:formatCode>"¥"#,##0_);[Red]\("¥"#,##0\)</c:formatCode>
                      <c:ptCount val="13"/>
                      <c:pt idx="0">
                        <c:v>1600</c:v>
                      </c:pt>
                      <c:pt idx="2">
                        <c:v>392633</c:v>
                      </c:pt>
                      <c:pt idx="3">
                        <c:v>93116</c:v>
                      </c:pt>
                      <c:pt idx="4">
                        <c:v>367984</c:v>
                      </c:pt>
                      <c:pt idx="6">
                        <c:v>435081</c:v>
                      </c:pt>
                      <c:pt idx="8">
                        <c:v>503568</c:v>
                      </c:pt>
                      <c:pt idx="9">
                        <c:v>223394</c:v>
                      </c:pt>
                      <c:pt idx="10">
                        <c:v>171612</c:v>
                      </c:pt>
                      <c:pt idx="11">
                        <c:v>232497</c:v>
                      </c:pt>
                      <c:pt idx="12">
                        <c:v>150528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4DA1-4FF2-9A1D-CACFE010CD60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'小女子水揚3月 (下)'!$P$3:$P$4</c15:sqref>
                        </c15:formulaRef>
                      </c:ext>
                    </c:extLst>
                    <c:strCache>
                      <c:ptCount val="2"/>
                      <c:pt idx="0">
                        <c:v>田老港小女子（イカナゴ）</c:v>
                      </c:pt>
                      <c:pt idx="1">
                        <c:v>水揚げ　　金額(円)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'小女子水揚3月 (下)'!$P$5:$P$18</c15:sqref>
                        </c15:fullRef>
                        <c15:formulaRef>
                          <c15:sqref>'小女子水揚3月 (下)'!$P$5:$P$17</c15:sqref>
                        </c15:formulaRef>
                      </c:ext>
                    </c:extLst>
                    <c:numCache>
                      <c:formatCode>#,##0_);[Red]\(#,##0\)</c:formatCode>
                      <c:ptCount val="13"/>
                      <c:pt idx="1">
                        <c:v>60151</c:v>
                      </c:pt>
                      <c:pt idx="4">
                        <c:v>22010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4DA1-4FF2-9A1D-CACFE010CD60}"/>
                  </c:ext>
                </c:extLst>
              </c15:ser>
            </c15:filteredLineSeries>
          </c:ext>
        </c:extLst>
      </c:lineChart>
      <c:catAx>
        <c:axId val="110722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平成２９年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2.43992831002451E-3"/>
              <c:y val="0.90069677467253284"/>
            </c:manualLayout>
          </c:layout>
          <c:overlay val="0"/>
          <c:spPr>
            <a:solidFill>
              <a:schemeClr val="lt1"/>
            </a:solidFill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</c:title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740608"/>
        <c:crosses val="autoZero"/>
        <c:auto val="0"/>
        <c:lblAlgn val="ctr"/>
        <c:lblOffset val="100"/>
        <c:noMultiLvlLbl val="1"/>
      </c:catAx>
      <c:valAx>
        <c:axId val="11074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水揚数量（</a:t>
                </a:r>
                <a:r>
                  <a:rPr lang="en-US" altLang="ja-JP" sz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Kg</a:t>
                </a: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）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2.876332122086574E-2"/>
              <c:y val="1.5381249558197311E-2"/>
            </c:manualLayout>
          </c:layout>
          <c:overlay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12700" cap="flat" cmpd="thickThin" algn="ctr">
              <a:solidFill>
                <a:schemeClr val="accent2">
                  <a:lumMod val="50000"/>
                </a:schemeClr>
              </a:solidFill>
              <a:prstDash val="solid"/>
            </a:ln>
            <a:effectLst>
              <a:outerShdw blurRad="40000" dist="20000" dir="5400000" rotWithShape="0">
                <a:srgbClr val="7030A0">
                  <a:alpha val="38000"/>
                </a:srgbClr>
              </a:outerShdw>
            </a:effectLst>
          </c:sp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722048"/>
        <c:crosses val="autoZero"/>
        <c:crossBetween val="between"/>
      </c:valAx>
      <c:valAx>
        <c:axId val="11074252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200" b="0" baseline="0">
                    <a:solidFill>
                      <a:schemeClr val="tx2">
                        <a:lumMod val="75000"/>
                      </a:schemeClr>
                    </a:solidFill>
                  </a:rPr>
                  <a:t>価格＠円</a:t>
                </a:r>
              </a:p>
            </c:rich>
          </c:tx>
          <c:layout>
            <c:manualLayout>
              <c:xMode val="edge"/>
              <c:yMode val="edge"/>
              <c:x val="0.92918490546063148"/>
              <c:y val="1.7252715877134818E-2"/>
            </c:manualLayout>
          </c:layout>
          <c:overlay val="0"/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2700000" algn="tl" rotWithShape="0">
                <a:schemeClr val="accent2">
                  <a:alpha val="40000"/>
                </a:schemeClr>
              </a:outerShdw>
            </a:effectLst>
          </c:sp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744704"/>
        <c:crosses val="max"/>
        <c:crossBetween val="between"/>
      </c:valAx>
      <c:catAx>
        <c:axId val="110744704"/>
        <c:scaling>
          <c:orientation val="minMax"/>
        </c:scaling>
        <c:delete val="1"/>
        <c:axPos val="b"/>
        <c:majorTickMark val="out"/>
        <c:minorTickMark val="none"/>
        <c:tickLblPos val="none"/>
        <c:crossAx val="11074252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20903626195363E-2"/>
          <c:y val="0.89240733584066312"/>
          <c:w val="0.92823027772252498"/>
          <c:h val="0.10759266415933669"/>
        </c:manualLayout>
      </c:layout>
      <c:overlay val="0"/>
      <c:spPr>
        <a:noFill/>
        <a:ln w="19050" cmpd="thinThick"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schemeClr val="accent2">
          <a:lumMod val="50000"/>
          <a:alpha val="50000"/>
        </a:schemeClr>
      </a:innerShdw>
    </a:effectLst>
  </c:spPr>
  <c:txPr>
    <a:bodyPr/>
    <a:lstStyle/>
    <a:p>
      <a:pPr>
        <a:defRPr/>
      </a:pPr>
      <a:endParaRPr lang="ja-JP"/>
    </a:p>
  </c:txPr>
  <c:printSettings>
    <c:headerFooter/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rgbClr val="FF0000"/>
                </a:solidFill>
                <a:latin typeface="+mn-lt"/>
                <a:ea typeface="+mn-ea"/>
                <a:cs typeface="+mn-cs"/>
              </a:rPr>
              <a:t>宮古・山田・田老魚市場小女子水揚数量価格推移表</a:t>
            </a:r>
            <a:endParaRPr lang="ja-JP" baseline="0">
              <a:solidFill>
                <a:srgbClr val="FF0000"/>
              </a:solidFill>
            </a:endParaRPr>
          </a:p>
        </c:rich>
      </c:tx>
      <c:overlay val="0"/>
      <c:spPr>
        <a:solidFill>
          <a:schemeClr val="lt1"/>
        </a:solidFill>
        <a:ln w="25400" cap="flat" cmpd="sng" algn="ctr">
          <a:solidFill>
            <a:srgbClr val="7030A0"/>
          </a:solidFill>
          <a:prstDash val="solid"/>
        </a:ln>
        <a:effectLst>
          <a:innerShdw blurRad="114300">
            <a:prstClr val="black"/>
          </a:innerShdw>
        </a:effectLst>
      </c:spPr>
    </c:title>
    <c:autoTitleDeleted val="0"/>
    <c:plotArea>
      <c:layout>
        <c:manualLayout>
          <c:layoutTarget val="inner"/>
          <c:xMode val="edge"/>
          <c:yMode val="edge"/>
          <c:x val="3.5573709942833084E-2"/>
          <c:y val="8.1126067704007904E-2"/>
          <c:w val="0.93091662055756552"/>
          <c:h val="0.78136948046160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'小女子水揚数量4月 (上)'!$C$3:$C$4</c:f>
              <c:strCache>
                <c:ptCount val="2"/>
                <c:pt idx="0">
                  <c:v>宮古港小女子（イカナゴ）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BD9-4C75-B01F-F18B2F58DFAC}"/>
                </c:ext>
              </c:extLst>
            </c:dLbl>
            <c:dLbl>
              <c:idx val="2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8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DBD9-4C75-B01F-F18B2F58DFAC}"/>
                </c:ext>
              </c:extLst>
            </c:dLbl>
            <c:dLbl>
              <c:idx val="6"/>
              <c:layout>
                <c:manualLayout>
                  <c:x val="0"/>
                  <c:y val="3.31296778505464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E6-4B4B-9336-5739CBBF071D}"/>
                </c:ext>
              </c:extLst>
            </c:dLbl>
            <c:dLbl>
              <c:idx val="13"/>
              <c:layout>
                <c:manualLayout>
                  <c:x val="-1.0624318412328628E-3"/>
                  <c:y val="4.5037407369105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0E6-4B4B-9336-5739CBBF071D}"/>
                </c:ext>
              </c:extLst>
            </c:dLbl>
            <c:dLbl>
              <c:idx val="14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50" b="0" i="0" u="none" strike="noStrike" kern="1200" baseline="0">
                      <a:solidFill>
                        <a:schemeClr val="bg2">
                          <a:lumMod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80E-40CB-81E6-ACF5C7F1471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(上)'!$C$5:$C$19</c:f>
              <c:numCache>
                <c:formatCode>#,##0.0;[Red]\-#,##0.0</c:formatCode>
                <c:ptCount val="15"/>
                <c:pt idx="0">
                  <c:v>124.3</c:v>
                </c:pt>
                <c:pt idx="2">
                  <c:v>499.6</c:v>
                </c:pt>
                <c:pt idx="3">
                  <c:v>54.9</c:v>
                </c:pt>
                <c:pt idx="4">
                  <c:v>193.8</c:v>
                </c:pt>
                <c:pt idx="5">
                  <c:v>375.1</c:v>
                </c:pt>
                <c:pt idx="6">
                  <c:v>47.7</c:v>
                </c:pt>
                <c:pt idx="7">
                  <c:v>343.4</c:v>
                </c:pt>
                <c:pt idx="9">
                  <c:v>284.89999999999998</c:v>
                </c:pt>
                <c:pt idx="10">
                  <c:v>947.9</c:v>
                </c:pt>
                <c:pt idx="12">
                  <c:v>609.29999999999995</c:v>
                </c:pt>
                <c:pt idx="13">
                  <c:v>281.89999999999998</c:v>
                </c:pt>
                <c:pt idx="14">
                  <c:v>1301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6-DBD9-4C75-B01F-F18B2F58DFAC}"/>
            </c:ext>
          </c:extLst>
        </c:ser>
        <c:ser>
          <c:idx val="7"/>
          <c:order val="7"/>
          <c:tx>
            <c:strRef>
              <c:f>'小女子水揚数量4月 (上)'!$I$3:$I$4</c:f>
              <c:strCache>
                <c:ptCount val="2"/>
                <c:pt idx="0">
                  <c:v>山田港小女子（イカナゴ）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0070C0"/>
              </a:solidFill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(上)'!$I$5:$I$19</c:f>
              <c:numCache>
                <c:formatCode>#,##0.0;[Red]\-#,##0.0</c:formatCode>
                <c:ptCount val="15"/>
                <c:pt idx="0">
                  <c:v>93.6</c:v>
                </c:pt>
                <c:pt idx="2">
                  <c:v>348.4</c:v>
                </c:pt>
                <c:pt idx="3">
                  <c:v>252.5</c:v>
                </c:pt>
                <c:pt idx="4">
                  <c:v>312.2</c:v>
                </c:pt>
                <c:pt idx="5">
                  <c:v>255.2</c:v>
                </c:pt>
                <c:pt idx="6">
                  <c:v>68.2</c:v>
                </c:pt>
                <c:pt idx="7">
                  <c:v>385.8</c:v>
                </c:pt>
                <c:pt idx="9">
                  <c:v>530.4</c:v>
                </c:pt>
                <c:pt idx="10">
                  <c:v>303.5</c:v>
                </c:pt>
                <c:pt idx="12">
                  <c:v>196.6</c:v>
                </c:pt>
                <c:pt idx="13">
                  <c:v>363.9</c:v>
                </c:pt>
                <c:pt idx="14">
                  <c:v>913.5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B-DBD9-4C75-B01F-F18B2F58DFAC}"/>
            </c:ext>
          </c:extLst>
        </c:ser>
        <c:ser>
          <c:idx val="13"/>
          <c:order val="13"/>
          <c:tx>
            <c:strRef>
              <c:f>'小女子水揚数量4月 (上)'!$O$3:$O$4</c:f>
              <c:strCache>
                <c:ptCount val="2"/>
                <c:pt idx="0">
                  <c:v>田老港小女子（イカナゴ）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B050"/>
              </a:solidFill>
            </a:ln>
            <a:effectLst/>
          </c:spPr>
          <c:invertIfNegative val="0"/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(上)'!$O$5:$O$19</c:f>
              <c:numCache>
                <c:formatCode>#,##0.0;[Red]\-#,##0.0</c:formatCode>
                <c:ptCount val="15"/>
                <c:pt idx="4">
                  <c:v>3</c:v>
                </c:pt>
                <c:pt idx="10">
                  <c:v>5.2</c:v>
                </c:pt>
                <c:pt idx="1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D-DBD9-4C75-B01F-F18B2F58D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31104"/>
        <c:axId val="121633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'小女子水揚数量4月 (上)'!$B$3:$B$4</c15:sqref>
                        </c15:formulaRef>
                      </c:ext>
                    </c:extLst>
                    <c:strCache>
                      <c:ptCount val="2"/>
                      <c:pt idx="0">
                        <c:v>宮古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rgbClr val="002060"/>
                    </a:solidFill>
                  </a:ln>
                  <a:effectLst/>
                </c:spPr>
                <c:invertIfNegative val="0"/>
                <c:dLbls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B-DBD9-4C75-B01F-F18B2F58DFAC}"/>
                      </c:ext>
                    </c:extLst>
                  </c:dLbl>
                  <c:dLbl>
                    <c:idx val="2"/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C-DBD9-4C75-B01F-F18B2F58DFAC}"/>
                      </c:ext>
                    </c:extLst>
                  </c:dLbl>
                  <c:dLbl>
                    <c:idx val="4"/>
                    <c:layout>
                      <c:manualLayout>
                        <c:x val="2.024461983287296E-2"/>
                        <c:y val="8.8888888888888889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D-DBD9-4C75-B01F-F18B2F58DFAC}"/>
                      </c:ext>
                    </c:extLst>
                  </c:dLbl>
                  <c:dLbl>
                    <c:idx val="10"/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E-DBD9-4C75-B01F-F18B2F58DFAC}"/>
                      </c:ext>
                    </c:extLst>
                  </c:dLbl>
                  <c:dLbl>
                    <c:idx val="11"/>
                    <c:layout>
                      <c:manualLayout>
                        <c:x val="3.2053981402048848E-2"/>
                        <c:y val="6.8888888888888888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F-DBD9-4C75-B01F-F18B2F58DFAC}"/>
                      </c:ext>
                    </c:extLst>
                  </c:dLbl>
                  <c:dLbl>
                    <c:idx val="12"/>
                    <c:layout>
                      <c:manualLayout>
                        <c:x val="2.6992826443830612E-2"/>
                        <c:y val="1.3333333333333334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40-DBD9-4C75-B01F-F18B2F58DFA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>
</c:separator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'小女子水揚数量4月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42826</c:v>
                      </c:pt>
                      <c:pt idx="1">
                        <c:v>42827</c:v>
                      </c:pt>
                      <c:pt idx="2">
                        <c:v>42828</c:v>
                      </c:pt>
                      <c:pt idx="3">
                        <c:v>42829</c:v>
                      </c:pt>
                      <c:pt idx="4">
                        <c:v>42830</c:v>
                      </c:pt>
                      <c:pt idx="5">
                        <c:v>42831</c:v>
                      </c:pt>
                      <c:pt idx="6">
                        <c:v>42832</c:v>
                      </c:pt>
                      <c:pt idx="7">
                        <c:v>42833</c:v>
                      </c:pt>
                      <c:pt idx="8">
                        <c:v>42834</c:v>
                      </c:pt>
                      <c:pt idx="9">
                        <c:v>42835</c:v>
                      </c:pt>
                      <c:pt idx="10">
                        <c:v>42836</c:v>
                      </c:pt>
                      <c:pt idx="11">
                        <c:v>42837</c:v>
                      </c:pt>
                      <c:pt idx="12">
                        <c:v>42838</c:v>
                      </c:pt>
                      <c:pt idx="13">
                        <c:v>42839</c:v>
                      </c:pt>
                      <c:pt idx="14">
                        <c:v>42840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'小女子水揚数量4月 (上)'!$B$5:$B$19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1">
                        <c:v>0</c:v>
                      </c:pt>
                      <c:pt idx="8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1-DBD9-4C75-B01F-F18B2F58DFAC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(上)'!$D$3:$D$4</c15:sqref>
                        </c15:formulaRef>
                      </c:ext>
                    </c:extLst>
                    <c:strCache>
                      <c:ptCount val="2"/>
                      <c:pt idx="0">
                        <c:v>宮古港小女子（イカナゴ）</c:v>
                      </c:pt>
                      <c:pt idx="1">
                        <c:v>水揚げ　　金額(円)</c:v>
                      </c:pt>
                    </c:strCache>
                  </c:strRef>
                </c:tx>
                <c:spPr>
                  <a:solidFill>
                    <a:schemeClr val="bg1">
                      <a:lumMod val="75000"/>
                    </a:schemeClr>
                  </a:solidFill>
                  <a:ln w="12700">
                    <a:solidFill>
                      <a:schemeClr val="accent2">
                        <a:lumMod val="50000"/>
                      </a:schemeClr>
                    </a:solidFill>
                  </a:ln>
                  <a:effectLst/>
                </c:spPr>
                <c:invertIfNegative val="0"/>
                <c:dPt>
                  <c:idx val="1"/>
                  <c:invertIfNegative val="0"/>
                  <c:bubble3D val="0"/>
                  <c:spPr>
                    <a:solidFill>
                      <a:schemeClr val="bg1">
                        <a:lumMod val="75000"/>
                      </a:schemeClr>
                    </a:solidFill>
                    <a:ln w="12700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DBD9-4C75-B01F-F18B2F58DFAC}"/>
                    </c:ext>
                  </c:extLst>
                </c:dPt>
                <c:dLbls>
                  <c:dLbl>
                    <c:idx val="0"/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DBD9-4C75-B01F-F18B2F58DFAC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2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42826</c:v>
                      </c:pt>
                      <c:pt idx="1">
                        <c:v>42827</c:v>
                      </c:pt>
                      <c:pt idx="2">
                        <c:v>42828</c:v>
                      </c:pt>
                      <c:pt idx="3">
                        <c:v>42829</c:v>
                      </c:pt>
                      <c:pt idx="4">
                        <c:v>42830</c:v>
                      </c:pt>
                      <c:pt idx="5">
                        <c:v>42831</c:v>
                      </c:pt>
                      <c:pt idx="6">
                        <c:v>42832</c:v>
                      </c:pt>
                      <c:pt idx="7">
                        <c:v>42833</c:v>
                      </c:pt>
                      <c:pt idx="8">
                        <c:v>42834</c:v>
                      </c:pt>
                      <c:pt idx="9">
                        <c:v>42835</c:v>
                      </c:pt>
                      <c:pt idx="10">
                        <c:v>42836</c:v>
                      </c:pt>
                      <c:pt idx="11">
                        <c:v>42837</c:v>
                      </c:pt>
                      <c:pt idx="12">
                        <c:v>42838</c:v>
                      </c:pt>
                      <c:pt idx="13">
                        <c:v>42839</c:v>
                      </c:pt>
                      <c:pt idx="14">
                        <c:v>42840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(上)'!$D$5:$D$19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0">
                        <c:v>292700</c:v>
                      </c:pt>
                      <c:pt idx="2">
                        <c:v>256102</c:v>
                      </c:pt>
                      <c:pt idx="3">
                        <c:v>124230</c:v>
                      </c:pt>
                      <c:pt idx="4">
                        <c:v>165300</c:v>
                      </c:pt>
                      <c:pt idx="5">
                        <c:v>201003</c:v>
                      </c:pt>
                      <c:pt idx="6">
                        <c:v>97630</c:v>
                      </c:pt>
                      <c:pt idx="7">
                        <c:v>259680</c:v>
                      </c:pt>
                      <c:pt idx="9">
                        <c:v>226115</c:v>
                      </c:pt>
                      <c:pt idx="10">
                        <c:v>325581</c:v>
                      </c:pt>
                      <c:pt idx="12">
                        <c:v>263376</c:v>
                      </c:pt>
                      <c:pt idx="13">
                        <c:v>261261</c:v>
                      </c:pt>
                      <c:pt idx="14">
                        <c:v>297702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D9-4C75-B01F-F18B2F58DFA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(上)'!$J$3:$J$4</c15:sqref>
                        </c15:formulaRef>
                      </c:ext>
                    </c:extLst>
                    <c:strCache>
                      <c:ptCount val="2"/>
                      <c:pt idx="0">
                        <c:v>山田港小女子（イカナゴ）</c:v>
                      </c:pt>
                      <c:pt idx="1">
                        <c:v>水揚げ　　金額(円)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solidFill>
                      <a:srgbClr val="0070C0"/>
                    </a:solidFill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3.0709249030438177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DBD9-4C75-B01F-F18B2F58DFAC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206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42826</c:v>
                      </c:pt>
                      <c:pt idx="1">
                        <c:v>42827</c:v>
                      </c:pt>
                      <c:pt idx="2">
                        <c:v>42828</c:v>
                      </c:pt>
                      <c:pt idx="3">
                        <c:v>42829</c:v>
                      </c:pt>
                      <c:pt idx="4">
                        <c:v>42830</c:v>
                      </c:pt>
                      <c:pt idx="5">
                        <c:v>42831</c:v>
                      </c:pt>
                      <c:pt idx="6">
                        <c:v>42832</c:v>
                      </c:pt>
                      <c:pt idx="7">
                        <c:v>42833</c:v>
                      </c:pt>
                      <c:pt idx="8">
                        <c:v>42834</c:v>
                      </c:pt>
                      <c:pt idx="9">
                        <c:v>42835</c:v>
                      </c:pt>
                      <c:pt idx="10">
                        <c:v>42836</c:v>
                      </c:pt>
                      <c:pt idx="11">
                        <c:v>42837</c:v>
                      </c:pt>
                      <c:pt idx="12">
                        <c:v>42838</c:v>
                      </c:pt>
                      <c:pt idx="13">
                        <c:v>42839</c:v>
                      </c:pt>
                      <c:pt idx="14">
                        <c:v>42840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(上)'!$J$5:$J$19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0">
                        <c:v>155241</c:v>
                      </c:pt>
                      <c:pt idx="2">
                        <c:v>364875</c:v>
                      </c:pt>
                      <c:pt idx="3">
                        <c:v>201773</c:v>
                      </c:pt>
                      <c:pt idx="4">
                        <c:v>248699</c:v>
                      </c:pt>
                      <c:pt idx="5">
                        <c:v>202563</c:v>
                      </c:pt>
                      <c:pt idx="6">
                        <c:v>51636</c:v>
                      </c:pt>
                      <c:pt idx="7">
                        <c:v>283714</c:v>
                      </c:pt>
                      <c:pt idx="9">
                        <c:v>396246</c:v>
                      </c:pt>
                      <c:pt idx="10">
                        <c:v>284207</c:v>
                      </c:pt>
                      <c:pt idx="12">
                        <c:v>183973</c:v>
                      </c:pt>
                      <c:pt idx="13">
                        <c:v>338330</c:v>
                      </c:pt>
                      <c:pt idx="14">
                        <c:v>719878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D9-4C75-B01F-F18B2F58DFAC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(上)'!$P$3:$P$4</c15:sqref>
                        </c15:formulaRef>
                      </c:ext>
                    </c:extLst>
                    <c:strCache>
                      <c:ptCount val="2"/>
                      <c:pt idx="0">
                        <c:v>田老港小女子（イカナゴ）</c:v>
                      </c:pt>
                      <c:pt idx="1">
                        <c:v>水揚げ　　金額(円)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42826</c:v>
                      </c:pt>
                      <c:pt idx="1">
                        <c:v>42827</c:v>
                      </c:pt>
                      <c:pt idx="2">
                        <c:v>42828</c:v>
                      </c:pt>
                      <c:pt idx="3">
                        <c:v>42829</c:v>
                      </c:pt>
                      <c:pt idx="4">
                        <c:v>42830</c:v>
                      </c:pt>
                      <c:pt idx="5">
                        <c:v>42831</c:v>
                      </c:pt>
                      <c:pt idx="6">
                        <c:v>42832</c:v>
                      </c:pt>
                      <c:pt idx="7">
                        <c:v>42833</c:v>
                      </c:pt>
                      <c:pt idx="8">
                        <c:v>42834</c:v>
                      </c:pt>
                      <c:pt idx="9">
                        <c:v>42835</c:v>
                      </c:pt>
                      <c:pt idx="10">
                        <c:v>42836</c:v>
                      </c:pt>
                      <c:pt idx="11">
                        <c:v>42837</c:v>
                      </c:pt>
                      <c:pt idx="12">
                        <c:v>42838</c:v>
                      </c:pt>
                      <c:pt idx="13">
                        <c:v>42839</c:v>
                      </c:pt>
                      <c:pt idx="14">
                        <c:v>42840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(上)'!$P$5:$P$19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4">
                        <c:v>4500</c:v>
                      </c:pt>
                      <c:pt idx="10">
                        <c:v>2600</c:v>
                      </c:pt>
                      <c:pt idx="14">
                        <c:v>-1650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D9-4C75-B01F-F18B2F58DFA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3"/>
          <c:tx>
            <c:strRef>
              <c:f>'小女子水揚数量4月 (上)'!$E$3:$E$4</c:f>
              <c:strCache>
                <c:ptCount val="2"/>
                <c:pt idx="0">
                  <c:v>宮古港小女子（イカナゴ）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DBD9-4C75-B01F-F18B2F58DFAC}"/>
                </c:ext>
              </c:extLst>
            </c:dLbl>
            <c:dLbl>
              <c:idx val="3"/>
              <c:layout>
                <c:manualLayout>
                  <c:x val="6.37459104739713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E6-4B4B-9336-5739CBBF071D}"/>
                </c:ext>
              </c:extLst>
            </c:dLbl>
            <c:dLbl>
              <c:idx val="4"/>
              <c:layout>
                <c:manualLayout>
                  <c:x val="-1.0624318412329019E-3"/>
                  <c:y val="7.35104581650246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DBD9-4C75-B01F-F18B2F58DFAC}"/>
                </c:ext>
              </c:extLst>
            </c:dLbl>
            <c:dLbl>
              <c:idx val="5"/>
              <c:layout>
                <c:manualLayout>
                  <c:x val="1.062431841232785E-3"/>
                  <c:y val="-1.7152440238505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E6-4B4B-9336-5739CBBF071D}"/>
                </c:ext>
              </c:extLst>
            </c:dLbl>
            <c:dLbl>
              <c:idx val="6"/>
              <c:layout>
                <c:manualLayout>
                  <c:x val="-6.0596029649894669E-2"/>
                  <c:y val="-5.2361818398140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570530352533261"/>
                      <c:h val="0.101444887762726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0E6-4DD3-A9F8-6EB1D5D2933E}"/>
                </c:ext>
              </c:extLst>
            </c:dLbl>
            <c:dLbl>
              <c:idx val="7"/>
              <c:layout>
                <c:manualLayout>
                  <c:x val="-7.7910768325232585E-17"/>
                  <c:y val="-1.225174302750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0E6-4B4B-9336-5739CBBF071D}"/>
                </c:ext>
              </c:extLst>
            </c:dLbl>
            <c:dLbl>
              <c:idx val="9"/>
              <c:layout>
                <c:manualLayout>
                  <c:x val="-7.7910768325232585E-17"/>
                  <c:y val="-1.4702091633004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DBD9-4C75-B01F-F18B2F58DFAC}"/>
                </c:ext>
              </c:extLst>
            </c:dLbl>
            <c:dLbl>
              <c:idx val="12"/>
              <c:layout>
                <c:manualLayout>
                  <c:x val="1.0624318412327069E-3"/>
                  <c:y val="-1.4702091633004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0E6-4B4B-9336-5739CBBF07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(上)'!$E$5:$E$19</c:f>
              <c:numCache>
                <c:formatCode>#,##0_);[Red]\(#,##0\)</c:formatCode>
                <c:ptCount val="15"/>
                <c:pt idx="0">
                  <c:v>2600</c:v>
                </c:pt>
                <c:pt idx="2">
                  <c:v>1500</c:v>
                </c:pt>
                <c:pt idx="3">
                  <c:v>2400</c:v>
                </c:pt>
                <c:pt idx="4">
                  <c:v>1200</c:v>
                </c:pt>
                <c:pt idx="5">
                  <c:v>800</c:v>
                </c:pt>
                <c:pt idx="6">
                  <c:v>2900</c:v>
                </c:pt>
                <c:pt idx="7">
                  <c:v>1000</c:v>
                </c:pt>
                <c:pt idx="9">
                  <c:v>1000</c:v>
                </c:pt>
                <c:pt idx="10">
                  <c:v>900</c:v>
                </c:pt>
                <c:pt idx="12">
                  <c:v>1800</c:v>
                </c:pt>
                <c:pt idx="13">
                  <c:v>1700</c:v>
                </c:pt>
                <c:pt idx="14">
                  <c:v>1300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4A-DBD9-4C75-B01F-F18B2F58DFAC}"/>
            </c:ext>
          </c:extLst>
        </c:ser>
        <c:ser>
          <c:idx val="2"/>
          <c:order val="4"/>
          <c:tx>
            <c:strRef>
              <c:f>'小女子水揚数量4月 (上)'!$F$3:$F$4</c:f>
              <c:strCache>
                <c:ptCount val="2"/>
                <c:pt idx="0">
                  <c:v>宮古港小女子（イカナゴ）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7.0120501521368946E-4"/>
                  <c:y val="-1.8359285161923578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DBD9-4C75-B01F-F18B2F58DFAC}"/>
                </c:ext>
              </c:extLst>
            </c:dLbl>
            <c:dLbl>
              <c:idx val="3"/>
              <c:layout>
                <c:manualLayout>
                  <c:x val="6.6481463325020161E-3"/>
                  <c:y val="3.69385228758371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E6-4B4B-9336-5739CBBF071D}"/>
                </c:ext>
              </c:extLst>
            </c:dLbl>
            <c:dLbl>
              <c:idx val="4"/>
              <c:layout>
                <c:manualLayout>
                  <c:x val="7.0120501521368946E-4"/>
                  <c:y val="-2.5710330978426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E6-4B4B-9336-5739CBBF071D}"/>
                </c:ext>
              </c:extLst>
            </c:dLbl>
            <c:dLbl>
              <c:idx val="5"/>
              <c:layout>
                <c:manualLayout>
                  <c:x val="7.012050152136115E-4"/>
                  <c:y val="-1.2068449234179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E6-4B4B-9336-5739CBBF071D}"/>
                </c:ext>
              </c:extLst>
            </c:dLbl>
            <c:dLbl>
              <c:idx val="6"/>
              <c:layout>
                <c:manualLayout>
                  <c:x val="1.3616462533411549E-3"/>
                  <c:y val="1.6187761977513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D9-4C75-B01F-F18B2F58DFAC}"/>
                </c:ext>
              </c:extLst>
            </c:dLbl>
            <c:dLbl>
              <c:idx val="7"/>
              <c:layout>
                <c:manualLayout>
                  <c:x val="7.0120501521368946E-4"/>
                  <c:y val="-1.8359285161923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0E6-4B4B-9336-5739CBBF071D}"/>
                </c:ext>
              </c:extLst>
            </c:dLbl>
            <c:dLbl>
              <c:idx val="8"/>
              <c:layout>
                <c:manualLayout>
                  <c:x val="2.4444832863676847E-3"/>
                  <c:y val="-3.1075919614525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D9-4C75-B01F-F18B2F58DFAC}"/>
                </c:ext>
              </c:extLst>
            </c:dLbl>
            <c:dLbl>
              <c:idx val="9"/>
              <c:layout>
                <c:manualLayout>
                  <c:x val="7.1467363934262667E-4"/>
                  <c:y val="-1.1584746560636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D9-4C75-B01F-F18B2F58DFAC}"/>
                </c:ext>
              </c:extLst>
            </c:dLbl>
            <c:dLbl>
              <c:idx val="10"/>
              <c:layout>
                <c:manualLayout>
                  <c:x val="2.4444832863677645E-3"/>
                  <c:y val="-4.3513730559799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D9-4C75-B01F-F18B2F58DFAC}"/>
                </c:ext>
              </c:extLst>
            </c:dLbl>
            <c:dLbl>
              <c:idx val="11"/>
              <c:layout>
                <c:manualLayout>
                  <c:x val="1.3616462533410755E-3"/>
                  <c:y val="6.23751322129509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D9-4C75-B01F-F18B2F58DFAC}"/>
                </c:ext>
              </c:extLst>
            </c:dLbl>
            <c:dLbl>
              <c:idx val="12"/>
              <c:layout>
                <c:manualLayout>
                  <c:x val="2.7882561628575844E-4"/>
                  <c:y val="-6.05139635141154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D9-4C75-B01F-F18B2F58DFAC}"/>
                </c:ext>
              </c:extLst>
            </c:dLbl>
            <c:dLbl>
              <c:idx val="13"/>
              <c:layout>
                <c:manualLayout>
                  <c:x val="-3.6122682601917339E-4"/>
                  <c:y val="6.14420089308444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0E6-4B4B-9336-5739CBBF071D}"/>
                </c:ext>
              </c:extLst>
            </c:dLbl>
            <c:dLbl>
              <c:idx val="14"/>
              <c:layout>
                <c:manualLayout>
                  <c:x val="-3.6122682601917339E-4"/>
                  <c:y val="-1.8359285161923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0E6-4B4B-9336-5739CBBF071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(上)'!$F$5:$F$19</c:f>
              <c:numCache>
                <c:formatCode>#,##0.0;[Red]\-#,##0.0</c:formatCode>
                <c:ptCount val="15"/>
                <c:pt idx="0">
                  <c:v>2354.79</c:v>
                </c:pt>
                <c:pt idx="2">
                  <c:v>512.61</c:v>
                </c:pt>
                <c:pt idx="3">
                  <c:v>2262.84</c:v>
                </c:pt>
                <c:pt idx="4">
                  <c:v>852.94</c:v>
                </c:pt>
                <c:pt idx="5">
                  <c:v>535.87</c:v>
                </c:pt>
                <c:pt idx="6">
                  <c:v>2046.75</c:v>
                </c:pt>
                <c:pt idx="7">
                  <c:v>756.2</c:v>
                </c:pt>
                <c:pt idx="9">
                  <c:v>793.66</c:v>
                </c:pt>
                <c:pt idx="10">
                  <c:v>343.48</c:v>
                </c:pt>
                <c:pt idx="12">
                  <c:v>432.26</c:v>
                </c:pt>
                <c:pt idx="13">
                  <c:v>926.79</c:v>
                </c:pt>
                <c:pt idx="14">
                  <c:v>228.83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BD9-4C75-B01F-F18B2F58DFAC}"/>
            </c:ext>
          </c:extLst>
        </c:ser>
        <c:ser>
          <c:idx val="5"/>
          <c:order val="5"/>
          <c:tx>
            <c:strRef>
              <c:f>'小女子水揚数量4月 (上)'!$G$3:$G$4</c:f>
              <c:strCache>
                <c:ptCount val="2"/>
                <c:pt idx="0">
                  <c:v>宮古港小女子（イカナゴ）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0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DBD9-4C75-B01F-F18B2F58DFAC}"/>
                </c:ext>
              </c:extLst>
            </c:dLbl>
            <c:dLbl>
              <c:idx val="1"/>
              <c:layout>
                <c:manualLayout>
                  <c:x val="-7.2994044396318361E-2"/>
                  <c:y val="-5.2238708034630002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872766648619382"/>
                      <c:h val="9.62314412191013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DBD9-4C75-B01F-F18B2F58DFAC}"/>
                </c:ext>
              </c:extLst>
            </c:dLbl>
            <c:dLbl>
              <c:idx val="2"/>
              <c:layout>
                <c:manualLayout>
                  <c:x val="1.311258346522310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E6-4DD3-A9F8-6EB1D5D2933E}"/>
                </c:ext>
              </c:extLst>
            </c:dLbl>
            <c:dLbl>
              <c:idx val="3"/>
              <c:layout>
                <c:manualLayout>
                  <c:x val="6.921701617606856E-3"/>
                  <c:y val="-4.90069721100168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E6-4B4B-9336-5739CBBF071D}"/>
                </c:ext>
              </c:extLst>
            </c:dLbl>
            <c:dLbl>
              <c:idx val="4"/>
              <c:layout>
                <c:manualLayout>
                  <c:x val="3.3997818919451618E-4"/>
                  <c:y val="-8.984507763702653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E6-4B4B-9336-5739CBBF071D}"/>
                </c:ext>
              </c:extLst>
            </c:dLbl>
            <c:dLbl>
              <c:idx val="5"/>
              <c:layout>
                <c:manualLayout>
                  <c:x val="1.4976942719363733E-3"/>
                  <c:y val="1.7412910365862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D9-4C75-B01F-F18B2F58DFAC}"/>
                </c:ext>
              </c:extLst>
            </c:dLbl>
            <c:dLbl>
              <c:idx val="6"/>
              <c:layout>
                <c:manualLayout>
                  <c:x val="-2.3629488021624759E-3"/>
                  <c:y val="-2.2388082739204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D9-4C75-B01F-F18B2F58DFAC}"/>
                </c:ext>
              </c:extLst>
            </c:dLbl>
            <c:dLbl>
              <c:idx val="7"/>
              <c:layout>
                <c:manualLayout>
                  <c:x val="3.3997818919443817E-4"/>
                  <c:y val="-9.801394422003284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E6-4B4B-9336-5739CBBF071D}"/>
                </c:ext>
              </c:extLst>
            </c:dLbl>
            <c:dLbl>
              <c:idx val="8"/>
              <c:layout>
                <c:manualLayout>
                  <c:x val="1.6405407364145251E-3"/>
                  <c:y val="-1.4925373134328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D9-4C75-B01F-F18B2F58DFAC}"/>
                </c:ext>
              </c:extLst>
            </c:dLbl>
            <c:dLbl>
              <c:idx val="9"/>
              <c:layout>
                <c:manualLayout>
                  <c:x val="1.4293448835950189E-3"/>
                  <c:y val="-2.4875621890547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D9-4C75-B01F-F18B2F58DFAC}"/>
                </c:ext>
              </c:extLst>
            </c:dLbl>
            <c:dLbl>
              <c:idx val="10"/>
              <c:layout>
                <c:manualLayout>
                  <c:x val="1.4497593550052358E-3"/>
                  <c:y val="-1.488808659802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D9-4C75-B01F-F18B2F58DFAC}"/>
                </c:ext>
              </c:extLst>
            </c:dLbl>
            <c:dLbl>
              <c:idx val="11"/>
              <c:layout>
                <c:manualLayout>
                  <c:x val="2.512181916621548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D9-4C75-B01F-F18B2F58DFAC}"/>
                </c:ext>
              </c:extLst>
            </c:dLbl>
            <c:dLbl>
              <c:idx val="12"/>
              <c:layout>
                <c:manualLayout>
                  <c:x val="1.6405407364144455E-3"/>
                  <c:y val="-4.975124378109543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D9-4C75-B01F-F18B2F58DFAC}"/>
                </c:ext>
              </c:extLst>
            </c:dLbl>
            <c:dLbl>
              <c:idx val="13"/>
              <c:layout>
                <c:manualLayout>
                  <c:x val="1.4024100304273787E-3"/>
                  <c:y val="-2.45034860550082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0E6-4B4B-9336-5739CBBF071D}"/>
                </c:ext>
              </c:extLst>
            </c:dLbl>
            <c:dLbl>
              <c:idx val="14"/>
              <c:layout>
                <c:manualLayout>
                  <c:x val="-1.2749182094794355E-4"/>
                  <c:y val="-4.90069721100173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0E6-4B4B-9336-5739CBBF071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(上)'!$G$5:$G$19</c:f>
              <c:numCache>
                <c:formatCode>#,##0_);[Red]\(#,##0\)</c:formatCode>
                <c:ptCount val="15"/>
                <c:pt idx="0">
                  <c:v>1600</c:v>
                </c:pt>
                <c:pt idx="2">
                  <c:v>330</c:v>
                </c:pt>
                <c:pt idx="3">
                  <c:v>2000</c:v>
                </c:pt>
                <c:pt idx="4">
                  <c:v>700</c:v>
                </c:pt>
                <c:pt idx="5">
                  <c:v>350</c:v>
                </c:pt>
                <c:pt idx="6">
                  <c:v>1300</c:v>
                </c:pt>
                <c:pt idx="7">
                  <c:v>380</c:v>
                </c:pt>
                <c:pt idx="9">
                  <c:v>400</c:v>
                </c:pt>
                <c:pt idx="10">
                  <c:v>100</c:v>
                </c:pt>
                <c:pt idx="12">
                  <c:v>200</c:v>
                </c:pt>
                <c:pt idx="13">
                  <c:v>400</c:v>
                </c:pt>
                <c:pt idx="1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BD9-4C75-B01F-F18B2F58DFAC}"/>
            </c:ext>
          </c:extLst>
        </c:ser>
        <c:ser>
          <c:idx val="9"/>
          <c:order val="9"/>
          <c:tx>
            <c:strRef>
              <c:f>'小女子水揚数量4月 (上)'!$K$3:$K$4</c:f>
              <c:strCache>
                <c:ptCount val="2"/>
                <c:pt idx="0">
                  <c:v>山田港小女子（イカナゴ）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3359871263377025E-3"/>
                  <c:y val="-2.0809633767424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0E6-4B4B-9336-5739CBBF071D}"/>
                </c:ext>
              </c:extLst>
            </c:dLbl>
            <c:dLbl>
              <c:idx val="4"/>
              <c:layout>
                <c:manualLayout>
                  <c:x val="2.3984189675705257E-3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0E6-4B4B-9336-5739CBBF071D}"/>
                </c:ext>
              </c:extLst>
            </c:dLbl>
            <c:dLbl>
              <c:idx val="5"/>
              <c:layout>
                <c:manualLayout>
                  <c:x val="-7.8887655612802329E-4"/>
                  <c:y val="-6.10754213441956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0E6-4B4B-9336-5739CBBF071D}"/>
                </c:ext>
              </c:extLst>
            </c:dLbl>
            <c:dLbl>
              <c:idx val="6"/>
              <c:layout>
                <c:manualLayout>
                  <c:x val="2.7355528510476161E-4"/>
                  <c:y val="3.69385228758371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0E6-4B4B-9336-5739CBBF071D}"/>
                </c:ext>
              </c:extLst>
            </c:dLbl>
            <c:dLbl>
              <c:idx val="7"/>
              <c:layout>
                <c:manualLayout>
                  <c:x val="-7.8887655612802329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0E6-4B4B-9336-5739CBBF071D}"/>
                </c:ext>
              </c:extLst>
            </c:dLbl>
            <c:dLbl>
              <c:idx val="9"/>
              <c:layout>
                <c:manualLayout>
                  <c:x val="2.7355528510476161E-4"/>
                  <c:y val="-1.3458587950922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0E6-4B4B-9336-5739CBBF071D}"/>
                </c:ext>
              </c:extLst>
            </c:dLbl>
            <c:dLbl>
              <c:idx val="10"/>
              <c:layout>
                <c:manualLayout>
                  <c:x val="-7.8887655612794533E-4"/>
                  <c:y val="-2.8160679583927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0E6-4B4B-9336-5739CBBF071D}"/>
                </c:ext>
              </c:extLst>
            </c:dLbl>
            <c:dLbl>
              <c:idx val="12"/>
              <c:layout>
                <c:manualLayout>
                  <c:x val="-1.851308397360886E-3"/>
                  <c:y val="1.8395943920588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0E6-4B4B-9336-5739CBBF071D}"/>
                </c:ext>
              </c:extLst>
            </c:dLbl>
            <c:dLbl>
              <c:idx val="13"/>
              <c:layout>
                <c:manualLayout>
                  <c:x val="-7.8887655612802329E-4"/>
                  <c:y val="2.8197338342591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0E6-4B4B-9336-5739CBBF071D}"/>
                </c:ext>
              </c:extLst>
            </c:dLbl>
            <c:dLbl>
              <c:idx val="14"/>
              <c:layout>
                <c:manualLayout>
                  <c:x val="1.3359871263375466E-3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0E6-4B4B-9336-5739CBBF07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(上)'!$K$5:$K$19</c:f>
              <c:numCache>
                <c:formatCode>#,##0_);[Red]\(#,##0\)</c:formatCode>
                <c:ptCount val="15"/>
                <c:pt idx="0">
                  <c:v>1801</c:v>
                </c:pt>
                <c:pt idx="2">
                  <c:v>1801</c:v>
                </c:pt>
                <c:pt idx="3">
                  <c:v>1200</c:v>
                </c:pt>
                <c:pt idx="4">
                  <c:v>1250</c:v>
                </c:pt>
                <c:pt idx="5">
                  <c:v>1200</c:v>
                </c:pt>
                <c:pt idx="6">
                  <c:v>1880</c:v>
                </c:pt>
                <c:pt idx="7">
                  <c:v>1250</c:v>
                </c:pt>
                <c:pt idx="9">
                  <c:v>1400</c:v>
                </c:pt>
                <c:pt idx="10">
                  <c:v>1201</c:v>
                </c:pt>
                <c:pt idx="12">
                  <c:v>1650</c:v>
                </c:pt>
                <c:pt idx="13">
                  <c:v>1670</c:v>
                </c:pt>
                <c:pt idx="14">
                  <c:v>1599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4C-DBD9-4C75-B01F-F18B2F58DFAC}"/>
            </c:ext>
          </c:extLst>
        </c:ser>
        <c:ser>
          <c:idx val="10"/>
          <c:order val="10"/>
          <c:tx>
            <c:strRef>
              <c:f>'小女子水揚数量4月 (上)'!$L$3:$L$4</c:f>
              <c:strCache>
                <c:ptCount val="2"/>
                <c:pt idx="0">
                  <c:v>山田港小女子（イカナゴ）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2258994447580638E-3"/>
                  <c:y val="-1.3458587950922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E6-4B4B-9336-5739CBBF071D}"/>
                </c:ext>
              </c:extLst>
            </c:dLbl>
            <c:dLbl>
              <c:idx val="2"/>
              <c:layout>
                <c:manualLayout>
                  <c:x val="-7.8887655612802329E-4"/>
                  <c:y val="-1.100823934542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D9-4C75-B01F-F18B2F58DFAC}"/>
                </c:ext>
              </c:extLst>
            </c:dLbl>
            <c:dLbl>
              <c:idx val="3"/>
              <c:layout>
                <c:manualLayout>
                  <c:x val="-1.4236586672520747E-3"/>
                  <c:y val="-1.8359285161923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BD9-4C75-B01F-F18B2F58DFAC}"/>
                </c:ext>
              </c:extLst>
            </c:dLbl>
            <c:dLbl>
              <c:idx val="4"/>
              <c:layout>
                <c:manualLayout>
                  <c:x val="7.0120501521368946E-4"/>
                  <c:y val="-1.1008239345421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E6-4B4B-9336-5739CBBF071D}"/>
                </c:ext>
              </c:extLst>
            </c:dLbl>
            <c:dLbl>
              <c:idx val="5"/>
              <c:layout>
                <c:manualLayout>
                  <c:x val="-3.6122682601917339E-4"/>
                  <c:y val="1.104489810408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E6-4B4B-9336-5739CBBF071D}"/>
                </c:ext>
              </c:extLst>
            </c:dLbl>
            <c:dLbl>
              <c:idx val="6"/>
              <c:layout>
                <c:manualLayout>
                  <c:x val="3.3111064784249381E-4"/>
                  <c:y val="-2.4837273699694722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3773962020822329E-2"/>
                      <c:h val="3.74229973127200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DBD9-4C75-B01F-F18B2F58DFAC}"/>
                </c:ext>
              </c:extLst>
            </c:dLbl>
            <c:dLbl>
              <c:idx val="7"/>
              <c:layout>
                <c:manualLayout>
                  <c:x val="-3.6122682601925124E-4"/>
                  <c:y val="1.349524670958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0E6-4B4B-9336-5739CBBF071D}"/>
                </c:ext>
              </c:extLst>
            </c:dLbl>
            <c:dLbl>
              <c:idx val="9"/>
              <c:layout>
                <c:manualLayout>
                  <c:x val="-3.6122682601925124E-4"/>
                  <c:y val="1.3495246709586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BD9-4C75-B01F-F18B2F58DFAC}"/>
                </c:ext>
              </c:extLst>
            </c:dLbl>
            <c:dLbl>
              <c:idx val="10"/>
              <c:layout>
                <c:manualLayout>
                  <c:x val="7.0120501521368946E-4"/>
                  <c:y val="-2.8160679583927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0E6-4B4B-9336-5739CBBF071D}"/>
                </c:ext>
              </c:extLst>
            </c:dLbl>
            <c:dLbl>
              <c:idx val="12"/>
              <c:layout>
                <c:manualLayout>
                  <c:x val="-3.6122682601932914E-4"/>
                  <c:y val="-1.8359285161923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0E6-4B4B-9336-5739CBBF071D}"/>
                </c:ext>
              </c:extLst>
            </c:dLbl>
            <c:dLbl>
              <c:idx val="13"/>
              <c:layout>
                <c:manualLayout>
                  <c:x val="-3.6122682601917339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0E6-4B4B-9336-5739CBBF071D}"/>
                </c:ext>
              </c:extLst>
            </c:dLbl>
            <c:dLbl>
              <c:idx val="14"/>
              <c:layout>
                <c:manualLayout>
                  <c:x val="-3.6122682601917339E-4"/>
                  <c:y val="-2.5710330978426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0E6-4B4B-9336-5739CBBF071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(上)'!$L$5:$L$19</c:f>
              <c:numCache>
                <c:formatCode>#,##0.0;[Red]\-#,##0.0</c:formatCode>
                <c:ptCount val="15"/>
                <c:pt idx="0">
                  <c:v>1658.56</c:v>
                </c:pt>
                <c:pt idx="2">
                  <c:v>1047.29</c:v>
                </c:pt>
                <c:pt idx="3">
                  <c:v>799.1</c:v>
                </c:pt>
                <c:pt idx="4">
                  <c:v>796.5</c:v>
                </c:pt>
                <c:pt idx="5">
                  <c:v>793.74</c:v>
                </c:pt>
                <c:pt idx="6">
                  <c:v>757.13</c:v>
                </c:pt>
                <c:pt idx="7">
                  <c:v>735.39</c:v>
                </c:pt>
                <c:pt idx="9">
                  <c:v>747.07</c:v>
                </c:pt>
                <c:pt idx="10">
                  <c:v>936.43</c:v>
                </c:pt>
                <c:pt idx="12">
                  <c:v>935.77</c:v>
                </c:pt>
                <c:pt idx="13">
                  <c:v>929.73</c:v>
                </c:pt>
                <c:pt idx="14">
                  <c:v>788.04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DBD9-4C75-B01F-F18B2F58DFAC}"/>
            </c:ext>
          </c:extLst>
        </c:ser>
        <c:ser>
          <c:idx val="11"/>
          <c:order val="11"/>
          <c:tx>
            <c:strRef>
              <c:f>'小女子水揚数量4月 (上)'!$M$3:$M$4</c:f>
              <c:strCache>
                <c:ptCount val="2"/>
                <c:pt idx="0">
                  <c:v>山田港小女子（イカナゴ）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5849127316812508E-2"/>
                  <c:y val="-3.65719352891874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E6-4B4B-9336-5739CBBF071D}"/>
                </c:ext>
              </c:extLst>
            </c:dLbl>
            <c:dLbl>
              <c:idx val="2"/>
              <c:layout>
                <c:manualLayout>
                  <c:x val="1.3616695338383707E-3"/>
                  <c:y val="-1.5704033389569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BD9-4C75-B01F-F18B2F58DFAC}"/>
                </c:ext>
              </c:extLst>
            </c:dLbl>
            <c:dLbl>
              <c:idx val="3"/>
              <c:layout>
                <c:manualLayout>
                  <c:x val="7.0120501521365054E-4"/>
                  <c:y val="-2.5710330978426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6-4B4B-9336-5739CBBF071D}"/>
                </c:ext>
              </c:extLst>
            </c:dLbl>
            <c:dLbl>
              <c:idx val="4"/>
              <c:layout>
                <c:manualLayout>
                  <c:x val="-3.6122682601913441E-4"/>
                  <c:y val="8.59454949858536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E6-4B4B-9336-5739CBBF071D}"/>
                </c:ext>
              </c:extLst>
            </c:dLbl>
            <c:dLbl>
              <c:idx val="5"/>
              <c:layout>
                <c:manualLayout>
                  <c:x val="7.012050152136115E-4"/>
                  <c:y val="-8.55789073992038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E6-4B4B-9336-5739CBBF071D}"/>
                </c:ext>
              </c:extLst>
            </c:dLbl>
            <c:dLbl>
              <c:idx val="6"/>
              <c:layout>
                <c:manualLayout>
                  <c:x val="-8.0402781271182451E-4"/>
                  <c:y val="-1.1175422102087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BD9-4C75-B01F-F18B2F58DFAC}"/>
                </c:ext>
              </c:extLst>
            </c:dLbl>
            <c:dLbl>
              <c:idx val="7"/>
              <c:layout>
                <c:manualLayout>
                  <c:x val="-3.6122682601925124E-4"/>
                  <c:y val="1.3495246709586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0E6-4B4B-9336-5739CBBF071D}"/>
                </c:ext>
              </c:extLst>
            </c:dLbl>
            <c:dLbl>
              <c:idx val="8"/>
              <c:layout>
                <c:manualLayout>
                  <c:x val="1.7975094748241185E-3"/>
                  <c:y val="-8.6878599130332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BD9-4C75-B01F-F18B2F58DFAC}"/>
                </c:ext>
              </c:extLst>
            </c:dLbl>
            <c:dLbl>
              <c:idx val="9"/>
              <c:layout>
                <c:manualLayout>
                  <c:x val="1.7975094748240391E-3"/>
                  <c:y val="6.23751322129500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BD9-4C75-B01F-F18B2F58DFAC}"/>
                </c:ext>
              </c:extLst>
            </c:dLbl>
            <c:dLbl>
              <c:idx val="10"/>
              <c:layout>
                <c:manualLayout>
                  <c:x val="2.8803465078505695E-3"/>
                  <c:y val="-2.3613233047361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BD9-4C75-B01F-F18B2F58DFAC}"/>
                </c:ext>
              </c:extLst>
            </c:dLbl>
            <c:dLbl>
              <c:idx val="11"/>
              <c:layout>
                <c:manualLayout>
                  <c:x val="1.7975094748238806E-3"/>
                  <c:y val="-6.20029772397853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BD9-4C75-B01F-F18B2F58DFAC}"/>
                </c:ext>
              </c:extLst>
            </c:dLbl>
            <c:dLbl>
              <c:idx val="12"/>
              <c:layout>
                <c:manualLayout>
                  <c:x val="3.1964976892525737E-4"/>
                  <c:y val="1.262411883920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BD9-4C75-B01F-F18B2F58DFAC}"/>
                </c:ext>
              </c:extLst>
            </c:dLbl>
            <c:dLbl>
              <c:idx val="13"/>
              <c:layout>
                <c:manualLayout>
                  <c:x val="7.0120501521368946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0E6-4B4B-9336-5739CBBF071D}"/>
                </c:ext>
              </c:extLst>
            </c:dLbl>
            <c:dLbl>
              <c:idx val="14"/>
              <c:layout>
                <c:manualLayout>
                  <c:x val="-3.6122682601917339E-4"/>
                  <c:y val="3.69385228758362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0E6-4B4B-9336-5739CBBF071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(上)'!$M$5:$M$19</c:f>
              <c:numCache>
                <c:formatCode>#,##0_);[Red]\(#,##0\)</c:formatCode>
                <c:ptCount val="15"/>
                <c:pt idx="0">
                  <c:v>1400</c:v>
                </c:pt>
                <c:pt idx="2">
                  <c:v>400</c:v>
                </c:pt>
                <c:pt idx="3">
                  <c:v>400</c:v>
                </c:pt>
                <c:pt idx="4">
                  <c:v>450</c:v>
                </c:pt>
                <c:pt idx="5">
                  <c:v>618</c:v>
                </c:pt>
                <c:pt idx="6">
                  <c:v>620</c:v>
                </c:pt>
                <c:pt idx="7">
                  <c:v>351</c:v>
                </c:pt>
                <c:pt idx="9">
                  <c:v>205</c:v>
                </c:pt>
                <c:pt idx="10">
                  <c:v>707</c:v>
                </c:pt>
                <c:pt idx="12">
                  <c:v>351</c:v>
                </c:pt>
                <c:pt idx="13">
                  <c:v>701</c:v>
                </c:pt>
                <c:pt idx="14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DBD9-4C75-B01F-F18B2F58DFAC}"/>
            </c:ext>
          </c:extLst>
        </c:ser>
        <c:ser>
          <c:idx val="15"/>
          <c:order val="15"/>
          <c:tx>
            <c:strRef>
              <c:f>'小女子水揚数量4月 (上)'!$Q$3:$Q$4</c:f>
              <c:strCache>
                <c:ptCount val="2"/>
                <c:pt idx="0">
                  <c:v>田老港小女子（イカナゴ）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(上)'!$Q$5:$Q$19</c:f>
              <c:numCache>
                <c:formatCode>#,##0_);[Red]\(#,##0\)</c:formatCode>
                <c:ptCount val="15"/>
                <c:pt idx="4">
                  <c:v>1500</c:v>
                </c:pt>
                <c:pt idx="10">
                  <c:v>500</c:v>
                </c:pt>
                <c:pt idx="14">
                  <c:v>600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4E-DBD9-4C75-B01F-F18B2F58DFAC}"/>
            </c:ext>
          </c:extLst>
        </c:ser>
        <c:ser>
          <c:idx val="16"/>
          <c:order val="16"/>
          <c:tx>
            <c:strRef>
              <c:f>'小女子水揚数量4月 (上)'!$R$3:$R$4</c:f>
              <c:strCache>
                <c:ptCount val="2"/>
                <c:pt idx="0">
                  <c:v>田老港小女子（イカナゴ）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(上)'!$R$5:$R$19</c:f>
              <c:numCache>
                <c:formatCode>#,##0.0;[Red]\-#,##0.0</c:formatCode>
                <c:ptCount val="15"/>
                <c:pt idx="4">
                  <c:v>1500</c:v>
                </c:pt>
                <c:pt idx="10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DBD9-4C75-B01F-F18B2F58DFAC}"/>
            </c:ext>
          </c:extLst>
        </c:ser>
        <c:ser>
          <c:idx val="17"/>
          <c:order val="17"/>
          <c:tx>
            <c:strRef>
              <c:f>'小女子水揚数量4月 (上)'!$S$3:$S$4</c:f>
              <c:strCache>
                <c:ptCount val="2"/>
                <c:pt idx="0">
                  <c:v>田老港小女子（イカナゴ）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FF99"/>
              </a:solidFill>
              <a:ln w="12700">
                <a:solidFill>
                  <a:srgbClr val="00B050"/>
                </a:solidFill>
              </a:ln>
              <a:effectLst/>
            </c:spPr>
          </c:marker>
          <c:cat>
            <c:numRef>
              <c:f>'小女子水揚数量4月 (上)'!$A$5:$A$19</c:f>
              <c:numCache>
                <c:formatCode>m/d;@</c:formatCode>
                <c:ptCount val="15"/>
                <c:pt idx="0">
                  <c:v>42826</c:v>
                </c:pt>
                <c:pt idx="1">
                  <c:v>42827</c:v>
                </c:pt>
                <c:pt idx="2">
                  <c:v>42828</c:v>
                </c:pt>
                <c:pt idx="3">
                  <c:v>42829</c:v>
                </c:pt>
                <c:pt idx="4">
                  <c:v>42830</c:v>
                </c:pt>
                <c:pt idx="5">
                  <c:v>42831</c:v>
                </c:pt>
                <c:pt idx="6">
                  <c:v>42832</c:v>
                </c:pt>
                <c:pt idx="7">
                  <c:v>42833</c:v>
                </c:pt>
                <c:pt idx="8">
                  <c:v>42834</c:v>
                </c:pt>
                <c:pt idx="9">
                  <c:v>42835</c:v>
                </c:pt>
                <c:pt idx="10">
                  <c:v>42836</c:v>
                </c:pt>
                <c:pt idx="11">
                  <c:v>42837</c:v>
                </c:pt>
                <c:pt idx="12">
                  <c:v>42838</c:v>
                </c:pt>
                <c:pt idx="13">
                  <c:v>42839</c:v>
                </c:pt>
                <c:pt idx="14">
                  <c:v>42840</c:v>
                </c:pt>
              </c:numCache>
            </c:numRef>
          </c:cat>
          <c:val>
            <c:numRef>
              <c:f>'小女子水揚数量4月 (上)'!$S$5:$S$19</c:f>
              <c:numCache>
                <c:formatCode>#,##0_);[Red]\(#,##0\)</c:formatCode>
                <c:ptCount val="15"/>
                <c:pt idx="4">
                  <c:v>1500</c:v>
                </c:pt>
                <c:pt idx="10">
                  <c:v>500</c:v>
                </c:pt>
                <c:pt idx="14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DBD9-4C75-B01F-F18B2F58D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49408"/>
        <c:axId val="121647488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'小女子水揚数量4月 (上)'!$H$3:$H$4</c15:sqref>
                        </c15:formulaRef>
                      </c:ext>
                    </c:extLst>
                    <c:strCache>
                      <c:ptCount val="2"/>
                      <c:pt idx="0">
                        <c:v>山田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ln w="22225" cap="rnd">
                    <a:solidFill>
                      <a:schemeClr val="bg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chemeClr val="bg1">
                        <a:lumMod val="75000"/>
                      </a:schemeClr>
                    </a:solidFill>
                    <a:ln w="9525">
                      <a:solidFill>
                        <a:schemeClr val="bg2">
                          <a:lumMod val="25000"/>
                        </a:schemeClr>
                      </a:solidFill>
                    </a:ln>
                    <a:effectLst/>
                  </c:spPr>
                </c:marker>
                <c:dLbls>
                  <c:dLbl>
                    <c:idx val="1"/>
                    <c:layout>
                      <c:manualLayout>
                        <c:x val="-0.11608558675698835"/>
                        <c:y val="8.3148235201942582E-3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10981050351922035"/>
                            <c:h val="9.8719003408156064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9-DBD9-4C75-B01F-F18B2F58DFAC}"/>
                      </c:ext>
                    </c:extLst>
                  </c:dLbl>
                  <c:dLbl>
                    <c:idx val="2"/>
                    <c:layout>
                      <c:manualLayout>
                        <c:x val="-1.8868648457383542E-3"/>
                        <c:y val="6.2002977239784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DBD9-4C75-B01F-F18B2F58DFAC}"/>
                      </c:ext>
                    </c:extLst>
                  </c:dLbl>
                  <c:dLbl>
                    <c:idx val="8"/>
                    <c:layout>
                      <c:manualLayout>
                        <c:x val="7.1467244179758893E-4"/>
                        <c:y val="-1.618776197751400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DBD9-4C75-B01F-F18B2F58DFAC}"/>
                      </c:ext>
                    </c:extLst>
                  </c:dLbl>
                  <c:dLbl>
                    <c:idx val="9"/>
                    <c:layout>
                      <c:manualLayout>
                        <c:x val="7.1467244179750946E-4"/>
                        <c:y val="2.610079523641625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DBD9-4C75-B01F-F18B2F58DFAC}"/>
                      </c:ext>
                    </c:extLst>
                  </c:dLbl>
                  <c:dLbl>
                    <c:idx val="10"/>
                    <c:layout>
                      <c:manualLayout>
                        <c:x val="1.7975094748240389E-3"/>
                        <c:y val="-1.37001997884593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DBD9-4C75-B01F-F18B2F58DFAC}"/>
                      </c:ext>
                    </c:extLst>
                  </c:dLbl>
                  <c:dLbl>
                    <c:idx val="11"/>
                    <c:layout>
                      <c:manualLayout>
                        <c:x val="1.7975094748238802E-3"/>
                        <c:y val="1.3662984291142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DBD9-4C75-B01F-F18B2F58DFAC}"/>
                      </c:ext>
                    </c:extLst>
                  </c:dLbl>
                  <c:dLbl>
                    <c:idx val="12"/>
                    <c:layout>
                      <c:manualLayout>
                        <c:x val="-8.0402781271182461E-4"/>
                        <c:y val="3.853860618168988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DBD9-4C75-B01F-F18B2F58DFA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'小女子水揚数量4月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42826</c:v>
                      </c:pt>
                      <c:pt idx="1">
                        <c:v>42827</c:v>
                      </c:pt>
                      <c:pt idx="2">
                        <c:v>42828</c:v>
                      </c:pt>
                      <c:pt idx="3">
                        <c:v>42829</c:v>
                      </c:pt>
                      <c:pt idx="4">
                        <c:v>42830</c:v>
                      </c:pt>
                      <c:pt idx="5">
                        <c:v>42831</c:v>
                      </c:pt>
                      <c:pt idx="6">
                        <c:v>42832</c:v>
                      </c:pt>
                      <c:pt idx="7">
                        <c:v>42833</c:v>
                      </c:pt>
                      <c:pt idx="8">
                        <c:v>42834</c:v>
                      </c:pt>
                      <c:pt idx="9">
                        <c:v>42835</c:v>
                      </c:pt>
                      <c:pt idx="10">
                        <c:v>42836</c:v>
                      </c:pt>
                      <c:pt idx="11">
                        <c:v>42837</c:v>
                      </c:pt>
                      <c:pt idx="12">
                        <c:v>42838</c:v>
                      </c:pt>
                      <c:pt idx="13">
                        <c:v>42839</c:v>
                      </c:pt>
                      <c:pt idx="14">
                        <c:v>42840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'小女子水揚数量4月 (上)'!$H$5:$H$19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1">
                        <c:v>0</c:v>
                      </c:pt>
                      <c:pt idx="8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20-DBD9-4C75-B01F-F18B2F58DFAC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(上)'!$N$3:$N$4</c15:sqref>
                        </c15:formulaRef>
                      </c:ext>
                    </c:extLst>
                    <c:strCache>
                      <c:ptCount val="2"/>
                      <c:pt idx="0">
                        <c:v>田老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ln w="22225" cap="rnd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tx2">
                          <a:lumMod val="75000"/>
                        </a:schemeClr>
                      </a:solidFill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3.6816459122902004E-4"/>
                        <c:y val="2.36132330473616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DBD9-4C75-B01F-F18B2F58DFAC}"/>
                      </c:ext>
                    </c:extLst>
                  </c:dLbl>
                  <c:dLbl>
                    <c:idx val="2"/>
                    <c:layout>
                      <c:manualLayout>
                        <c:x val="-1.0549561109950591E-2"/>
                        <c:y val="3.7294727151643309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900" b="0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798FCE4F-02AA-45D8-84B5-40AE6D7ECC61}" type="SERIESNAME">
                            <a:rPr lang="ja-JP" altLang="en-US"/>
                            <a:pPr>
                              <a:defRPr sz="900" b="0" i="0" u="none" strike="noStrike" kern="1200" baseline="0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pPr>
                            <a:t>[系列名]</a:t>
                          </a:fld>
                          <a:r>
                            <a:rPr lang="ja-JP" altLang="en-US"/>
                            <a:t>　</a:t>
                          </a:r>
                          <a:fld id="{D63EFD34-F64C-42D1-B20B-91014376FE95}" type="VALUE">
                            <a:rPr lang="en-US" altLang="ja-JP" baseline="0"/>
                            <a:pPr>
                              <a:defRPr sz="900" b="0" i="0" u="none" strike="noStrike" kern="1200" baseline="0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pPr>
                            <a:t>[値]</a:t>
                          </a:fld>
                          <a:endParaRPr lang="ja-JP" altLang="en-US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dLblPos val="r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1280459054691797"/>
                            <c:h val="7.3880597014925359E-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30-DBD9-4C75-B01F-F18B2F58DFAC}"/>
                      </c:ext>
                    </c:extLst>
                  </c:dLbl>
                  <c:dLbl>
                    <c:idx val="6"/>
                    <c:layout>
                      <c:manualLayout>
                        <c:x val="-3.1123464737454649E-2"/>
                        <c:y val="3.60510439926352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DBD9-4C75-B01F-F18B2F58DFAC}"/>
                      </c:ext>
                    </c:extLst>
                  </c:dLbl>
                  <c:dLbl>
                    <c:idx val="8"/>
                    <c:layout>
                      <c:manualLayout>
                        <c:x val="7.1467244179750946E-4"/>
                        <c:y val="-1.86753241665686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DBD9-4C75-B01F-F18B2F58DFAC}"/>
                      </c:ext>
                    </c:extLst>
                  </c:dLbl>
                  <c:dLbl>
                    <c:idx val="9"/>
                    <c:layout>
                      <c:manualLayout>
                        <c:x val="7.1467244179735062E-4"/>
                        <c:y val="1.863810866925225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DBD9-4C75-B01F-F18B2F58DFAC}"/>
                      </c:ext>
                    </c:extLst>
                  </c:dLbl>
                  <c:dLbl>
                    <c:idx val="10"/>
                    <c:layout>
                      <c:manualLayout>
                        <c:x val="2.8803465078505687E-3"/>
                        <c:y val="1.615054648019734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DBD9-4C75-B01F-F18B2F58DFAC}"/>
                      </c:ext>
                    </c:extLst>
                  </c:dLbl>
                  <c:dLbl>
                    <c:idx val="11"/>
                    <c:layout>
                      <c:manualLayout>
                        <c:x val="2.8803465078504095E-3"/>
                        <c:y val="-3.7499510322403728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DBD9-4C75-B01F-F18B2F58DFAC}"/>
                      </c:ext>
                    </c:extLst>
                  </c:dLbl>
                  <c:dLbl>
                    <c:idx val="12"/>
                    <c:layout>
                      <c:manualLayout>
                        <c:x val="2.8803465078505687E-3"/>
                        <c:y val="4.600129274885406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DBD9-4C75-B01F-F18B2F58DFA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42826</c:v>
                      </c:pt>
                      <c:pt idx="1">
                        <c:v>42827</c:v>
                      </c:pt>
                      <c:pt idx="2">
                        <c:v>42828</c:v>
                      </c:pt>
                      <c:pt idx="3">
                        <c:v>42829</c:v>
                      </c:pt>
                      <c:pt idx="4">
                        <c:v>42830</c:v>
                      </c:pt>
                      <c:pt idx="5">
                        <c:v>42831</c:v>
                      </c:pt>
                      <c:pt idx="6">
                        <c:v>42832</c:v>
                      </c:pt>
                      <c:pt idx="7">
                        <c:v>42833</c:v>
                      </c:pt>
                      <c:pt idx="8">
                        <c:v>42834</c:v>
                      </c:pt>
                      <c:pt idx="9">
                        <c:v>42835</c:v>
                      </c:pt>
                      <c:pt idx="10">
                        <c:v>42836</c:v>
                      </c:pt>
                      <c:pt idx="11">
                        <c:v>42837</c:v>
                      </c:pt>
                      <c:pt idx="12">
                        <c:v>42838</c:v>
                      </c:pt>
                      <c:pt idx="13">
                        <c:v>42839</c:v>
                      </c:pt>
                      <c:pt idx="14">
                        <c:v>42840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(上)'!$N$5:$N$19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1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7-DBD9-4C75-B01F-F18B2F58DFAC}"/>
                  </c:ext>
                </c:extLst>
              </c15:ser>
            </c15:filteredLineSeries>
          </c:ext>
        </c:extLst>
      </c:lineChart>
      <c:catAx>
        <c:axId val="121631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平成２９年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2.4399542389296684E-3"/>
              <c:y val="0.90592562226533691"/>
            </c:manualLayout>
          </c:layout>
          <c:overlay val="0"/>
          <c:spPr>
            <a:solidFill>
              <a:schemeClr val="lt1"/>
            </a:solidFill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</c:title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633024"/>
        <c:crosses val="autoZero"/>
        <c:auto val="0"/>
        <c:lblAlgn val="ctr"/>
        <c:lblOffset val="100"/>
        <c:noMultiLvlLbl val="1"/>
      </c:catAx>
      <c:valAx>
        <c:axId val="12163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水揚数量（</a:t>
                </a:r>
                <a:r>
                  <a:rPr lang="en-US" altLang="ja-JP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Kg</a:t>
                </a: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）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8.8154000283493707E-3"/>
              <c:y val="1.7888972799400361E-2"/>
            </c:manualLayout>
          </c:layout>
          <c:overlay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12700" cap="flat" cmpd="thickThin" algn="ctr">
              <a:solidFill>
                <a:schemeClr val="accent2">
                  <a:lumMod val="50000"/>
                </a:schemeClr>
              </a:solidFill>
              <a:prstDash val="solid"/>
            </a:ln>
            <a:effectLst>
              <a:outerShdw blurRad="40000" dist="20000" dir="5400000" rotWithShape="0">
                <a:srgbClr val="7030A0">
                  <a:alpha val="38000"/>
                </a:srgbClr>
              </a:outerShdw>
            </a:effectLst>
          </c:sp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631104"/>
        <c:crosses val="autoZero"/>
        <c:crossBetween val="between"/>
      </c:valAx>
      <c:valAx>
        <c:axId val="121647488"/>
        <c:scaling>
          <c:orientation val="minMax"/>
        </c:scaling>
        <c:delete val="0"/>
        <c:axPos val="r"/>
        <c:title>
          <c:tx>
            <c:rich>
              <a:bodyPr rot="0" vert="horz" anchor="ctr" anchorCtr="0"/>
              <a:lstStyle/>
              <a:p>
                <a:pPr>
                  <a:defRPr/>
                </a:pPr>
                <a:r>
                  <a:rPr lang="ja-JP" altLang="en-US" sz="1200" b="0">
                    <a:latin typeface="+mn-ea"/>
                    <a:ea typeface="+mn-ea"/>
                  </a:rPr>
                  <a:t>価格</a:t>
                </a:r>
                <a:r>
                  <a:rPr lang="en-US" altLang="ja-JP" sz="1200" b="0">
                    <a:latin typeface="+mn-ea"/>
                    <a:ea typeface="+mn-ea"/>
                  </a:rPr>
                  <a:t>@</a:t>
                </a:r>
                <a:r>
                  <a:rPr lang="ja-JP" altLang="en-US" sz="1200" b="0">
                    <a:latin typeface="+mn-ea"/>
                    <a:ea typeface="+mn-ea"/>
                  </a:rPr>
                  <a:t>円</a:t>
                </a:r>
              </a:p>
            </c:rich>
          </c:tx>
          <c:layout>
            <c:manualLayout>
              <c:xMode val="edge"/>
              <c:yMode val="edge"/>
              <c:x val="0.92450330732144259"/>
              <c:y val="1.0908417667863119E-2"/>
            </c:manualLayout>
          </c:layout>
          <c:overlay val="0"/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2700000" algn="tl" rotWithShape="0">
                <a:schemeClr val="accent2">
                  <a:alpha val="40000"/>
                </a:schemeClr>
              </a:outerShdw>
            </a:effectLst>
          </c:sp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649408"/>
        <c:crosses val="max"/>
        <c:crossBetween val="between"/>
      </c:valAx>
      <c:catAx>
        <c:axId val="121649408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one"/>
        <c:crossAx val="12164748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61289636092781E-2"/>
          <c:y val="0.90491745602058826"/>
          <c:w val="0.90540557565439461"/>
          <c:h val="9.5082543979411807E-2"/>
        </c:manualLayout>
      </c:layout>
      <c:overlay val="0"/>
      <c:spPr>
        <a:noFill/>
        <a:ln w="19050" cmpd="thinThick"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schemeClr val="accent2">
          <a:lumMod val="50000"/>
          <a:alpha val="50000"/>
        </a:schemeClr>
      </a:innerShdw>
    </a:effectLst>
  </c:spPr>
  <c:txPr>
    <a:bodyPr/>
    <a:lstStyle/>
    <a:p>
      <a:pPr>
        <a:defRPr/>
      </a:pPr>
      <a:endParaRPr lang="ja-JP"/>
    </a:p>
  </c:txPr>
  <c:printSettings>
    <c:headerFooter/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rgbClr val="FF0000"/>
                </a:solidFill>
                <a:latin typeface="+mn-lt"/>
                <a:ea typeface="+mn-ea"/>
                <a:cs typeface="+mn-cs"/>
              </a:rPr>
              <a:t>宮古・山田・田老魚市場小女子水揚数量価格推移表</a:t>
            </a:r>
            <a:endParaRPr lang="ja-JP" baseline="0">
              <a:solidFill>
                <a:srgbClr val="FF0000"/>
              </a:solidFill>
            </a:endParaRPr>
          </a:p>
        </c:rich>
      </c:tx>
      <c:overlay val="0"/>
      <c:spPr>
        <a:solidFill>
          <a:schemeClr val="lt1"/>
        </a:solidFill>
        <a:ln w="25400" cap="flat" cmpd="sng" algn="ctr">
          <a:solidFill>
            <a:srgbClr val="7030A0"/>
          </a:solidFill>
          <a:prstDash val="solid"/>
        </a:ln>
        <a:effectLst>
          <a:innerShdw blurRad="114300">
            <a:prstClr val="black"/>
          </a:innerShdw>
        </a:effectLst>
      </c:spPr>
    </c:title>
    <c:autoTitleDeleted val="0"/>
    <c:plotArea>
      <c:layout>
        <c:manualLayout>
          <c:layoutTarget val="inner"/>
          <c:xMode val="edge"/>
          <c:yMode val="edge"/>
          <c:x val="3.6055133598571411E-2"/>
          <c:y val="8.1140247820209691E-2"/>
          <c:w val="0.93091662055756552"/>
          <c:h val="0.77643974364189172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'小女子水揚数量4月 (下)'!$C$3:$C$4</c:f>
              <c:strCache>
                <c:ptCount val="2"/>
                <c:pt idx="0">
                  <c:v>宮古港小女子（イカナゴ）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1-3748-45F6-8B5A-57C0DB8F2B95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3748-45F6-8B5A-57C0DB8F2B9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(下)'!$A$5:$A$19</c15:sqref>
                  </c15:fullRef>
                </c:ext>
              </c:extLst>
              <c:f>'小女子水揚数量4月 (下)'!$A$5:$A$19</c:f>
              <c:numCache>
                <c:formatCode>m/d;@</c:formatCode>
                <c:ptCount val="15"/>
                <c:pt idx="0">
                  <c:v>42841</c:v>
                </c:pt>
                <c:pt idx="1">
                  <c:v>42842</c:v>
                </c:pt>
                <c:pt idx="2">
                  <c:v>42843</c:v>
                </c:pt>
                <c:pt idx="3">
                  <c:v>42844</c:v>
                </c:pt>
                <c:pt idx="4">
                  <c:v>42845</c:v>
                </c:pt>
                <c:pt idx="5">
                  <c:v>42846</c:v>
                </c:pt>
                <c:pt idx="6">
                  <c:v>42847</c:v>
                </c:pt>
                <c:pt idx="7">
                  <c:v>42848</c:v>
                </c:pt>
                <c:pt idx="8">
                  <c:v>42849</c:v>
                </c:pt>
                <c:pt idx="9">
                  <c:v>42850</c:v>
                </c:pt>
                <c:pt idx="10">
                  <c:v>42851</c:v>
                </c:pt>
                <c:pt idx="11">
                  <c:v>42852</c:v>
                </c:pt>
                <c:pt idx="12">
                  <c:v>42853</c:v>
                </c:pt>
                <c:pt idx="13">
                  <c:v>42854</c:v>
                </c:pt>
                <c:pt idx="14">
                  <c:v>42855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(下)'!$C$5:$C$20</c15:sqref>
                  </c15:fullRef>
                </c:ext>
              </c:extLst>
              <c:f>'小女子水揚数量4月 (下)'!$C$5:$C$19</c:f>
              <c:numCache>
                <c:formatCode>#,##0.0;[Red]\-#,##0.0</c:formatCode>
                <c:ptCount val="15"/>
                <c:pt idx="1">
                  <c:v>1055.3</c:v>
                </c:pt>
                <c:pt idx="5">
                  <c:v>1385.4</c:v>
                </c:pt>
                <c:pt idx="6">
                  <c:v>1202.0999999999999</c:v>
                </c:pt>
                <c:pt idx="8">
                  <c:v>1501.3</c:v>
                </c:pt>
                <c:pt idx="9">
                  <c:v>1073.7</c:v>
                </c:pt>
                <c:pt idx="11">
                  <c:v>1185</c:v>
                </c:pt>
                <c:pt idx="12">
                  <c:v>1159.2</c:v>
                </c:pt>
                <c:pt idx="13">
                  <c:v>3349.3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3-3748-45F6-8B5A-57C0DB8F2B95}"/>
            </c:ext>
          </c:extLst>
        </c:ser>
        <c:ser>
          <c:idx val="8"/>
          <c:order val="8"/>
          <c:tx>
            <c:strRef>
              <c:f>'小女子水揚数量4月 (下)'!$I$3:$I$4</c:f>
              <c:strCache>
                <c:ptCount val="2"/>
                <c:pt idx="0">
                  <c:v>山田港小女子（イカナゴ）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rgbClr val="0070C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0709249030438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748-45F6-8B5A-57C0DB8F2B95}"/>
                </c:ext>
              </c:extLst>
            </c:dLbl>
            <c:dLbl>
              <c:idx val="1"/>
              <c:layout>
                <c:manualLayout>
                  <c:x val="-9.957404263086229E-4"/>
                  <c:y val="6.51617007715306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8-4009-8505-CB38730FA160}"/>
                </c:ext>
              </c:extLst>
            </c:dLbl>
            <c:dLbl>
              <c:idx val="4"/>
              <c:layout>
                <c:manualLayout>
                  <c:x val="-3.6510060530648078E-17"/>
                  <c:y val="3.90186313377211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98-4009-8505-CB38730FA16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(下)'!$A$5:$A$19</c15:sqref>
                  </c15:fullRef>
                </c:ext>
              </c:extLst>
              <c:f>'小女子水揚数量4月 (下)'!$A$5:$A$19</c:f>
              <c:numCache>
                <c:formatCode>m/d;@</c:formatCode>
                <c:ptCount val="15"/>
                <c:pt idx="0">
                  <c:v>42841</c:v>
                </c:pt>
                <c:pt idx="1">
                  <c:v>42842</c:v>
                </c:pt>
                <c:pt idx="2">
                  <c:v>42843</c:v>
                </c:pt>
                <c:pt idx="3">
                  <c:v>42844</c:v>
                </c:pt>
                <c:pt idx="4">
                  <c:v>42845</c:v>
                </c:pt>
                <c:pt idx="5">
                  <c:v>42846</c:v>
                </c:pt>
                <c:pt idx="6">
                  <c:v>42847</c:v>
                </c:pt>
                <c:pt idx="7">
                  <c:v>42848</c:v>
                </c:pt>
                <c:pt idx="8">
                  <c:v>42849</c:v>
                </c:pt>
                <c:pt idx="9">
                  <c:v>42850</c:v>
                </c:pt>
                <c:pt idx="10">
                  <c:v>42851</c:v>
                </c:pt>
                <c:pt idx="11">
                  <c:v>42852</c:v>
                </c:pt>
                <c:pt idx="12">
                  <c:v>42853</c:v>
                </c:pt>
                <c:pt idx="13">
                  <c:v>42854</c:v>
                </c:pt>
                <c:pt idx="14">
                  <c:v>42855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(下)'!$I$5:$I$20</c15:sqref>
                  </c15:fullRef>
                </c:ext>
              </c:extLst>
              <c:f>'小女子水揚数量4月 (下)'!$I$5:$I$19</c:f>
              <c:numCache>
                <c:formatCode>#,##0.0;[Red]\-#,##0.0</c:formatCode>
                <c:ptCount val="15"/>
                <c:pt idx="1">
                  <c:v>1589</c:v>
                </c:pt>
                <c:pt idx="2">
                  <c:v>1153</c:v>
                </c:pt>
                <c:pt idx="4">
                  <c:v>208.2</c:v>
                </c:pt>
                <c:pt idx="5">
                  <c:v>4407.8</c:v>
                </c:pt>
                <c:pt idx="6">
                  <c:v>3570.7</c:v>
                </c:pt>
                <c:pt idx="8">
                  <c:v>2447</c:v>
                </c:pt>
                <c:pt idx="9">
                  <c:v>3064.1</c:v>
                </c:pt>
                <c:pt idx="11">
                  <c:v>3417.9</c:v>
                </c:pt>
                <c:pt idx="12">
                  <c:v>3968.9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D-3748-45F6-8B5A-57C0DB8F2B95}"/>
            </c:ext>
          </c:extLst>
        </c:ser>
        <c:ser>
          <c:idx val="14"/>
          <c:order val="14"/>
          <c:tx>
            <c:strRef>
              <c:f>'小女子水揚数量4月 (下)'!$O$3:$O$4</c:f>
              <c:strCache>
                <c:ptCount val="2"/>
                <c:pt idx="0">
                  <c:v>田老港小女子（イカナゴ）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B050"/>
              </a:solidFill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98-4009-8505-CB38730FA160}"/>
                </c:ext>
              </c:extLst>
            </c:dLbl>
            <c:dLbl>
              <c:idx val="5"/>
              <c:layout>
                <c:manualLayout>
                  <c:x val="9.957404263086229E-4"/>
                  <c:y val="3.7614932871660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98-4009-8505-CB38730FA160}"/>
                </c:ext>
              </c:extLst>
            </c:dLbl>
            <c:dLbl>
              <c:idx val="6"/>
              <c:layout>
                <c:manualLayout>
                  <c:x val="0"/>
                  <c:y val="3.7614932871660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98-4009-8505-CB38730FA160}"/>
                </c:ext>
              </c:extLst>
            </c:dLbl>
            <c:dLbl>
              <c:idx val="8"/>
              <c:layout>
                <c:manualLayout>
                  <c:x val="-9.957404263086229E-4"/>
                  <c:y val="3.2599608488772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198-4009-8505-CB38730FA160}"/>
                </c:ext>
              </c:extLst>
            </c:dLbl>
            <c:dLbl>
              <c:idx val="9"/>
              <c:layout>
                <c:manualLayout>
                  <c:x val="-1.4604024212259234E-16"/>
                  <c:y val="2.0061297531552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198-4009-8505-CB38730FA160}"/>
                </c:ext>
              </c:extLst>
            </c:dLbl>
            <c:dLbl>
              <c:idx val="12"/>
              <c:layout>
                <c:manualLayout>
                  <c:x val="0"/>
                  <c:y val="1.7553635340108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198-4009-8505-CB38730FA160}"/>
                </c:ext>
              </c:extLst>
            </c:dLbl>
            <c:dLbl>
              <c:idx val="13"/>
              <c:layout>
                <c:manualLayout>
                  <c:x val="0"/>
                  <c:y val="1.7553635340108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198-4009-8505-CB38730FA16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(下)'!$A$5:$A$19</c15:sqref>
                  </c15:fullRef>
                </c:ext>
              </c:extLst>
              <c:f>'小女子水揚数量4月 (下)'!$A$5:$A$19</c:f>
              <c:numCache>
                <c:formatCode>m/d;@</c:formatCode>
                <c:ptCount val="15"/>
                <c:pt idx="0">
                  <c:v>42841</c:v>
                </c:pt>
                <c:pt idx="1">
                  <c:v>42842</c:v>
                </c:pt>
                <c:pt idx="2">
                  <c:v>42843</c:v>
                </c:pt>
                <c:pt idx="3">
                  <c:v>42844</c:v>
                </c:pt>
                <c:pt idx="4">
                  <c:v>42845</c:v>
                </c:pt>
                <c:pt idx="5">
                  <c:v>42846</c:v>
                </c:pt>
                <c:pt idx="6">
                  <c:v>42847</c:v>
                </c:pt>
                <c:pt idx="7">
                  <c:v>42848</c:v>
                </c:pt>
                <c:pt idx="8">
                  <c:v>42849</c:v>
                </c:pt>
                <c:pt idx="9">
                  <c:v>42850</c:v>
                </c:pt>
                <c:pt idx="10">
                  <c:v>42851</c:v>
                </c:pt>
                <c:pt idx="11">
                  <c:v>42852</c:v>
                </c:pt>
                <c:pt idx="12">
                  <c:v>42853</c:v>
                </c:pt>
                <c:pt idx="13">
                  <c:v>42854</c:v>
                </c:pt>
                <c:pt idx="14">
                  <c:v>42855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(下)'!$O$5:$O$20</c15:sqref>
                  </c15:fullRef>
                </c:ext>
              </c:extLst>
              <c:f>'小女子水揚数量4月 (下)'!$O$5:$O$19</c:f>
              <c:numCache>
                <c:formatCode>#,##0.0;[Red]\-#,##0.0</c:formatCode>
                <c:ptCount val="15"/>
                <c:pt idx="1">
                  <c:v>130.1</c:v>
                </c:pt>
                <c:pt idx="5">
                  <c:v>110.2</c:v>
                </c:pt>
                <c:pt idx="6">
                  <c:v>201.9</c:v>
                </c:pt>
                <c:pt idx="8">
                  <c:v>551.9</c:v>
                </c:pt>
                <c:pt idx="9">
                  <c:v>1.8</c:v>
                </c:pt>
                <c:pt idx="12">
                  <c:v>27.2</c:v>
                </c:pt>
                <c:pt idx="13">
                  <c:v>61.8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77-3748-45F6-8B5A-57C0DB8F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28032"/>
        <c:axId val="122467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'小女子水揚数量4月 (下)'!$A$3:$A$4</c15:sqref>
                        </c15:formulaRef>
                      </c:ext>
                    </c:extLst>
                    <c:strCache>
                      <c:ptCount val="2"/>
                      <c:pt idx="0">
                        <c:v>規格</c:v>
                      </c:pt>
                      <c:pt idx="1">
                        <c:v>月日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rgbClr val="002060"/>
                    </a:solidFill>
                  </a:ln>
                  <a:effectLst/>
                </c:spPr>
                <c:invertIfNegative val="0"/>
                <c:dLbls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9-3748-45F6-8B5A-57C0DB8F2B95}"/>
                      </c:ext>
                    </c:extLst>
                  </c:dLbl>
                  <c:dLbl>
                    <c:idx val="2"/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A-3748-45F6-8B5A-57C0DB8F2B95}"/>
                      </c:ext>
                    </c:extLst>
                  </c:dLbl>
                  <c:dLbl>
                    <c:idx val="4"/>
                    <c:layout>
                      <c:manualLayout>
                        <c:x val="2.024461983287296E-2"/>
                        <c:y val="8.8888888888888889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B-3748-45F6-8B5A-57C0DB8F2B95}"/>
                      </c:ext>
                    </c:extLst>
                  </c:dLbl>
                  <c:dLbl>
                    <c:idx val="10"/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C-3748-45F6-8B5A-57C0DB8F2B95}"/>
                      </c:ext>
                    </c:extLst>
                  </c:dLbl>
                  <c:dLbl>
                    <c:idx val="11"/>
                    <c:layout>
                      <c:manualLayout>
                        <c:x val="3.2053981402048848E-2"/>
                        <c:y val="6.8888888888888888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D-3748-45F6-8B5A-57C0DB8F2B95}"/>
                      </c:ext>
                    </c:extLst>
                  </c:dLbl>
                  <c:dLbl>
                    <c:idx val="12"/>
                    <c:layout>
                      <c:manualLayout>
                        <c:x val="2.6992826443830612E-2"/>
                        <c:y val="1.3333333333333334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E-3748-45F6-8B5A-57C0DB8F2B9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>
</c:separator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'小女子水揚数量4月 (下)'!$A$5:$A$19</c15:sqref>
                        </c15:fullRef>
                        <c15:formulaRef>
                          <c15:sqref>'小女子水揚数量4月 (下)'!$A$5:$A$19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42841</c:v>
                      </c:pt>
                      <c:pt idx="1">
                        <c:v>42842</c:v>
                      </c:pt>
                      <c:pt idx="2">
                        <c:v>42843</c:v>
                      </c:pt>
                      <c:pt idx="3">
                        <c:v>42844</c:v>
                      </c:pt>
                      <c:pt idx="4">
                        <c:v>42845</c:v>
                      </c:pt>
                      <c:pt idx="5">
                        <c:v>42846</c:v>
                      </c:pt>
                      <c:pt idx="6">
                        <c:v>42847</c:v>
                      </c:pt>
                      <c:pt idx="7">
                        <c:v>42848</c:v>
                      </c:pt>
                      <c:pt idx="8">
                        <c:v>42849</c:v>
                      </c:pt>
                      <c:pt idx="9">
                        <c:v>42850</c:v>
                      </c:pt>
                      <c:pt idx="10">
                        <c:v>42851</c:v>
                      </c:pt>
                      <c:pt idx="11">
                        <c:v>42852</c:v>
                      </c:pt>
                      <c:pt idx="12">
                        <c:v>42853</c:v>
                      </c:pt>
                      <c:pt idx="13">
                        <c:v>42854</c:v>
                      </c:pt>
                      <c:pt idx="14">
                        <c:v>42855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'小女子水揚数量4月 (下)'!$A$5:$A$20</c15:sqref>
                        </c15:fullRef>
                        <c15:formulaRef>
                          <c15:sqref>'小女子水揚数量4月 (下)'!$A$5:$A$19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42841</c:v>
                      </c:pt>
                      <c:pt idx="1">
                        <c:v>42842</c:v>
                      </c:pt>
                      <c:pt idx="2">
                        <c:v>42843</c:v>
                      </c:pt>
                      <c:pt idx="3">
                        <c:v>42844</c:v>
                      </c:pt>
                      <c:pt idx="4">
                        <c:v>42845</c:v>
                      </c:pt>
                      <c:pt idx="5">
                        <c:v>42846</c:v>
                      </c:pt>
                      <c:pt idx="6">
                        <c:v>42847</c:v>
                      </c:pt>
                      <c:pt idx="7">
                        <c:v>42848</c:v>
                      </c:pt>
                      <c:pt idx="8">
                        <c:v>42849</c:v>
                      </c:pt>
                      <c:pt idx="9">
                        <c:v>42850</c:v>
                      </c:pt>
                      <c:pt idx="10">
                        <c:v>42851</c:v>
                      </c:pt>
                      <c:pt idx="11">
                        <c:v>42852</c:v>
                      </c:pt>
                      <c:pt idx="12">
                        <c:v>42853</c:v>
                      </c:pt>
                      <c:pt idx="13">
                        <c:v>42854</c:v>
                      </c:pt>
                      <c:pt idx="14">
                        <c:v>42855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5F-3748-45F6-8B5A-57C0DB8F2B9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(下)'!$B$3:$B$4</c15:sqref>
                        </c15:formulaRef>
                      </c:ext>
                    </c:extLst>
                    <c:strCache>
                      <c:ptCount val="2"/>
                      <c:pt idx="0">
                        <c:v>宮古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bg1">
                      <a:lumMod val="6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bg1">
                        <a:lumMod val="65000"/>
                      </a:schemeClr>
                    </a:solidFill>
                    <a:ln w="12700">
                      <a:solidFill>
                        <a:schemeClr val="bg2">
                          <a:lumMod val="25000"/>
                        </a:schemeClr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3748-45F6-8B5A-57C0DB8F2B95}"/>
                    </c:ext>
                  </c:extLst>
                </c:dPt>
                <c:dLbls>
                  <c:dLbl>
                    <c:idx val="1"/>
                    <c:dLblPos val="in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3748-45F6-8B5A-57C0DB8F2B95}"/>
                      </c:ext>
                    </c:extLst>
                  </c:dLbl>
                  <c:dLbl>
                    <c:idx val="2"/>
                    <c:numFmt formatCode="#,##0_);[Red]\(#,##0\)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r">
                          <a:defRPr sz="850" b="0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3748-45F6-8B5A-57C0DB8F2B95}"/>
                      </c:ext>
                    </c:extLst>
                  </c:dLbl>
                  <c:dLbl>
                    <c:idx val="6"/>
                    <c:layout>
                      <c:manualLayout>
                        <c:x val="0"/>
                        <c:y val="3.3129677850546484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3748-45F6-8B5A-57C0DB8F2B95}"/>
                      </c:ext>
                    </c:extLst>
                  </c:dLbl>
                  <c:dLbl>
                    <c:idx val="13"/>
                    <c:layout>
                      <c:manualLayout>
                        <c:x val="-1.0624318412328626E-3"/>
                        <c:y val="4.5037407369105081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5-3748-45F6-8B5A-57C0DB8F2B95}"/>
                      </c:ext>
                    </c:extLst>
                  </c:dLbl>
                  <c:dLbl>
                    <c:idx val="14"/>
                    <c:numFmt formatCode="#,##0_);[Red]\(#,##0\)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850" b="0" i="0" u="none" strike="noStrike" kern="1200" baseline="0">
                            <a:solidFill>
                              <a:schemeClr val="bg2">
                                <a:lumMod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6-3748-45F6-8B5A-57C0DB8F2B95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5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'小女子水揚数量4月 (下)'!$A$5:$A$19</c15:sqref>
                        </c15:fullRef>
                        <c15:formulaRef>
                          <c15:sqref>'小女子水揚数量4月 (下)'!$A$5:$A$19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42841</c:v>
                      </c:pt>
                      <c:pt idx="1">
                        <c:v>42842</c:v>
                      </c:pt>
                      <c:pt idx="2">
                        <c:v>42843</c:v>
                      </c:pt>
                      <c:pt idx="3">
                        <c:v>42844</c:v>
                      </c:pt>
                      <c:pt idx="4">
                        <c:v>42845</c:v>
                      </c:pt>
                      <c:pt idx="5">
                        <c:v>42846</c:v>
                      </c:pt>
                      <c:pt idx="6">
                        <c:v>42847</c:v>
                      </c:pt>
                      <c:pt idx="7">
                        <c:v>42848</c:v>
                      </c:pt>
                      <c:pt idx="8">
                        <c:v>42849</c:v>
                      </c:pt>
                      <c:pt idx="9">
                        <c:v>42850</c:v>
                      </c:pt>
                      <c:pt idx="10">
                        <c:v>42851</c:v>
                      </c:pt>
                      <c:pt idx="11">
                        <c:v>42852</c:v>
                      </c:pt>
                      <c:pt idx="12">
                        <c:v>42853</c:v>
                      </c:pt>
                      <c:pt idx="13">
                        <c:v>42854</c:v>
                      </c:pt>
                      <c:pt idx="14">
                        <c:v>42855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'小女子水揚数量4月 (下)'!$B$5:$B$20</c15:sqref>
                        </c15:fullRef>
                        <c15:formulaRef>
                          <c15:sqref>'小女子水揚数量4月 (下)'!$B$5:$B$19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0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7">
                        <c:v>0</c:v>
                      </c:pt>
                      <c:pt idx="10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48-45F6-8B5A-57C0DB8F2B9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(下)'!$H$3:$H$4</c15:sqref>
                        </c15:formulaRef>
                      </c:ext>
                    </c:extLst>
                    <c:strCache>
                      <c:ptCount val="2"/>
                      <c:pt idx="0">
                        <c:v>山田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solidFill>
                      <a:schemeClr val="tx2">
                        <a:lumMod val="75000"/>
                      </a:schemeClr>
                    </a:solidFill>
                  </a:ln>
                  <a:effectLst/>
                </c:spPr>
                <c:invertIfNegative val="0"/>
                <c:dLbls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'小女子水揚数量4月 (下)'!$A$5:$A$19</c15:sqref>
                        </c15:fullRef>
                        <c15:formulaRef>
                          <c15:sqref>'小女子水揚数量4月 (下)'!$A$5:$A$19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42841</c:v>
                      </c:pt>
                      <c:pt idx="1">
                        <c:v>42842</c:v>
                      </c:pt>
                      <c:pt idx="2">
                        <c:v>42843</c:v>
                      </c:pt>
                      <c:pt idx="3">
                        <c:v>42844</c:v>
                      </c:pt>
                      <c:pt idx="4">
                        <c:v>42845</c:v>
                      </c:pt>
                      <c:pt idx="5">
                        <c:v>42846</c:v>
                      </c:pt>
                      <c:pt idx="6">
                        <c:v>42847</c:v>
                      </c:pt>
                      <c:pt idx="7">
                        <c:v>42848</c:v>
                      </c:pt>
                      <c:pt idx="8">
                        <c:v>42849</c:v>
                      </c:pt>
                      <c:pt idx="9">
                        <c:v>42850</c:v>
                      </c:pt>
                      <c:pt idx="10">
                        <c:v>42851</c:v>
                      </c:pt>
                      <c:pt idx="11">
                        <c:v>42852</c:v>
                      </c:pt>
                      <c:pt idx="12">
                        <c:v>42853</c:v>
                      </c:pt>
                      <c:pt idx="13">
                        <c:v>42854</c:v>
                      </c:pt>
                      <c:pt idx="14">
                        <c:v>42855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'小女子水揚数量4月 (下)'!$H$5:$H$20</c15:sqref>
                        </c15:fullRef>
                        <c15:formulaRef>
                          <c15:sqref>'小女子水揚数量4月 (下)'!$H$5:$H$19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0">
                        <c:v>0</c:v>
                      </c:pt>
                      <c:pt idx="3">
                        <c:v>0</c:v>
                      </c:pt>
                      <c:pt idx="7">
                        <c:v>0</c:v>
                      </c:pt>
                      <c:pt idx="10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48-45F6-8B5A-57C0DB8F2B95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(下)'!$N$3:$N$4</c15:sqref>
                        </c15:formulaRef>
                      </c:ext>
                    </c:extLst>
                    <c:strCache>
                      <c:ptCount val="2"/>
                      <c:pt idx="0">
                        <c:v>田老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'小女子水揚数量4月 (下)'!$A$5:$A$19</c15:sqref>
                        </c15:fullRef>
                        <c15:formulaRef>
                          <c15:sqref>'小女子水揚数量4月 (下)'!$A$5:$A$19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42841</c:v>
                      </c:pt>
                      <c:pt idx="1">
                        <c:v>42842</c:v>
                      </c:pt>
                      <c:pt idx="2">
                        <c:v>42843</c:v>
                      </c:pt>
                      <c:pt idx="3">
                        <c:v>42844</c:v>
                      </c:pt>
                      <c:pt idx="4">
                        <c:v>42845</c:v>
                      </c:pt>
                      <c:pt idx="5">
                        <c:v>42846</c:v>
                      </c:pt>
                      <c:pt idx="6">
                        <c:v>42847</c:v>
                      </c:pt>
                      <c:pt idx="7">
                        <c:v>42848</c:v>
                      </c:pt>
                      <c:pt idx="8">
                        <c:v>42849</c:v>
                      </c:pt>
                      <c:pt idx="9">
                        <c:v>42850</c:v>
                      </c:pt>
                      <c:pt idx="10">
                        <c:v>42851</c:v>
                      </c:pt>
                      <c:pt idx="11">
                        <c:v>42852</c:v>
                      </c:pt>
                      <c:pt idx="12">
                        <c:v>42853</c:v>
                      </c:pt>
                      <c:pt idx="13">
                        <c:v>42854</c:v>
                      </c:pt>
                      <c:pt idx="14">
                        <c:v>42855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'小女子水揚数量4月 (下)'!$N$5:$N$20</c15:sqref>
                        </c15:fullRef>
                        <c15:formulaRef>
                          <c15:sqref>'小女子水揚数量4月 (下)'!$N$5:$N$19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0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7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48-45F6-8B5A-57C0DB8F2B9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4"/>
          <c:tx>
            <c:strRef>
              <c:f>'小女子水揚数量4月 (下)'!$E$3:$E$4</c:f>
              <c:strCache>
                <c:ptCount val="2"/>
                <c:pt idx="0">
                  <c:v>宮古港小女子（イカナゴ）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7584775928610259E-2"/>
                  <c:y val="-3.1327019290043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98-4009-8505-CB38730FA160}"/>
                </c:ext>
              </c:extLst>
            </c:dLbl>
            <c:dLbl>
              <c:idx val="2"/>
              <c:layout>
                <c:manualLayout>
                  <c:x val="7.0120501521368946E-4"/>
                  <c:y val="-1.8359285161923578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3748-45F6-8B5A-57C0DB8F2B95}"/>
                </c:ext>
              </c:extLst>
            </c:dLbl>
            <c:dLbl>
              <c:idx val="3"/>
              <c:layout>
                <c:manualLayout>
                  <c:x val="6.6481463325020161E-3"/>
                  <c:y val="3.69385228758371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48-45F6-8B5A-57C0DB8F2B95}"/>
                </c:ext>
              </c:extLst>
            </c:dLbl>
            <c:dLbl>
              <c:idx val="4"/>
              <c:layout>
                <c:manualLayout>
                  <c:x val="7.0120501521368946E-4"/>
                  <c:y val="-2.5710330978426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748-45F6-8B5A-57C0DB8F2B95}"/>
                </c:ext>
              </c:extLst>
            </c:dLbl>
            <c:dLbl>
              <c:idx val="5"/>
              <c:layout>
                <c:manualLayout>
                  <c:x val="1.3645799292600843E-2"/>
                  <c:y val="-1.20683711134691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748-45F6-8B5A-57C0DB8F2B95}"/>
                </c:ext>
              </c:extLst>
            </c:dLbl>
            <c:dLbl>
              <c:idx val="6"/>
              <c:layout>
                <c:manualLayout>
                  <c:x val="1.3310540547491019E-2"/>
                  <c:y val="-6.38111173550373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748-45F6-8B5A-57C0DB8F2B95}"/>
                </c:ext>
              </c:extLst>
            </c:dLbl>
            <c:dLbl>
              <c:idx val="7"/>
              <c:layout>
                <c:manualLayout>
                  <c:x val="7.0120501521368946E-4"/>
                  <c:y val="-1.8359285161923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748-45F6-8B5A-57C0DB8F2B95}"/>
                </c:ext>
              </c:extLst>
            </c:dLbl>
            <c:dLbl>
              <c:idx val="8"/>
              <c:layout>
                <c:manualLayout>
                  <c:x val="1.5389129086220773E-2"/>
                  <c:y val="-2.856819597202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748-45F6-8B5A-57C0DB8F2B95}"/>
                </c:ext>
              </c:extLst>
            </c:dLbl>
            <c:dLbl>
              <c:idx val="9"/>
              <c:layout>
                <c:manualLayout>
                  <c:x val="1.6646506189898831E-2"/>
                  <c:y val="-2.4123117920543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748-45F6-8B5A-57C0DB8F2B95}"/>
                </c:ext>
              </c:extLst>
            </c:dLbl>
            <c:dLbl>
              <c:idx val="10"/>
              <c:layout>
                <c:manualLayout>
                  <c:x val="2.4444832863677645E-3"/>
                  <c:y val="-4.3513730559799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748-45F6-8B5A-57C0DB8F2B95}"/>
                </c:ext>
              </c:extLst>
            </c:dLbl>
            <c:dLbl>
              <c:idx val="11"/>
              <c:layout>
                <c:manualLayout>
                  <c:x val="1.2314800121182396E-2"/>
                  <c:y val="3.72990069262805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748-45F6-8B5A-57C0DB8F2B95}"/>
                </c:ext>
              </c:extLst>
            </c:dLbl>
            <c:dLbl>
              <c:idx val="12"/>
              <c:layout>
                <c:manualLayout>
                  <c:x val="1.2227692435069881E-2"/>
                  <c:y val="-1.8589674987234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748-45F6-8B5A-57C0DB8F2B95}"/>
                </c:ext>
              </c:extLst>
            </c:dLbl>
            <c:dLbl>
              <c:idx val="13"/>
              <c:layout>
                <c:manualLayout>
                  <c:x val="9.5961935430857789E-3"/>
                  <c:y val="1.3667153850801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748-45F6-8B5A-57C0DB8F2B95}"/>
                </c:ext>
              </c:extLst>
            </c:dLbl>
            <c:dLbl>
              <c:idx val="14"/>
              <c:layout>
                <c:manualLayout>
                  <c:x val="-3.6122682601917339E-4"/>
                  <c:y val="-1.8359285161923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748-45F6-8B5A-57C0DB8F2B9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(下)'!$E$5:$E$20</c15:sqref>
                  </c15:fullRef>
                </c:ext>
              </c:extLst>
              <c:f>'小女子水揚数量4月 (下)'!$E$5:$E$19</c:f>
              <c:numCache>
                <c:formatCode>#,##0_);[Red]\(#,##0\)</c:formatCode>
                <c:ptCount val="15"/>
                <c:pt idx="1">
                  <c:v>800</c:v>
                </c:pt>
                <c:pt idx="5">
                  <c:v>600</c:v>
                </c:pt>
                <c:pt idx="6">
                  <c:v>800</c:v>
                </c:pt>
                <c:pt idx="8">
                  <c:v>1400</c:v>
                </c:pt>
                <c:pt idx="9">
                  <c:v>2000</c:v>
                </c:pt>
                <c:pt idx="11">
                  <c:v>1300</c:v>
                </c:pt>
                <c:pt idx="12">
                  <c:v>1700</c:v>
                </c:pt>
                <c:pt idx="13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748-45F6-8B5A-57C0DB8F2B95}"/>
            </c:ext>
          </c:extLst>
        </c:ser>
        <c:ser>
          <c:idx val="5"/>
          <c:order val="5"/>
          <c:tx>
            <c:strRef>
              <c:f>'小女子水揚数量4月 (下)'!$F$3:$F$4</c:f>
              <c:strCache>
                <c:ptCount val="2"/>
                <c:pt idx="0">
                  <c:v>宮古港小女子（イカナゴ）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0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0-3748-45F6-8B5A-57C0DB8F2B95}"/>
                </c:ext>
              </c:extLst>
            </c:dLbl>
            <c:dLbl>
              <c:idx val="1"/>
              <c:layout>
                <c:manualLayout>
                  <c:x val="1.7641540973385682E-2"/>
                  <c:y val="-1.6737361678735699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0016969925816554E-2"/>
                      <c:h val="4.00451932064864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3748-45F6-8B5A-57C0DB8F2B95}"/>
                </c:ext>
              </c:extLst>
            </c:dLbl>
            <c:dLbl>
              <c:idx val="3"/>
              <c:layout>
                <c:manualLayout>
                  <c:x val="6.921701617606856E-3"/>
                  <c:y val="-4.90069721100168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748-45F6-8B5A-57C0DB8F2B95}"/>
                </c:ext>
              </c:extLst>
            </c:dLbl>
            <c:dLbl>
              <c:idx val="4"/>
              <c:layout>
                <c:manualLayout>
                  <c:x val="3.3997818919451618E-4"/>
                  <c:y val="-8.984507763702653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748-45F6-8B5A-57C0DB8F2B95}"/>
                </c:ext>
              </c:extLst>
            </c:dLbl>
            <c:dLbl>
              <c:idx val="5"/>
              <c:layout>
                <c:manualLayout>
                  <c:x val="1.3446572802581214E-2"/>
                  <c:y val="-1.0171433265185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748-45F6-8B5A-57C0DB8F2B95}"/>
                </c:ext>
              </c:extLst>
            </c:dLbl>
            <c:dLbl>
              <c:idx val="6"/>
              <c:layout>
                <c:manualLayout>
                  <c:x val="1.5560365077642592E-2"/>
                  <c:y val="-2.2388092119266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748-45F6-8B5A-57C0DB8F2B95}"/>
                </c:ext>
              </c:extLst>
            </c:dLbl>
            <c:dLbl>
              <c:idx val="7"/>
              <c:layout>
                <c:manualLayout>
                  <c:x val="3.3997818919443817E-4"/>
                  <c:y val="-9.801394422003284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748-45F6-8B5A-57C0DB8F2B95}"/>
                </c:ext>
              </c:extLst>
            </c:dLbl>
            <c:dLbl>
              <c:idx val="8"/>
              <c:layout>
                <c:manualLayout>
                  <c:x val="1.3589426271615409E-2"/>
                  <c:y val="-3.2478964268380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748-45F6-8B5A-57C0DB8F2B95}"/>
                </c:ext>
              </c:extLst>
            </c:dLbl>
            <c:dLbl>
              <c:idx val="9"/>
              <c:layout>
                <c:manualLayout>
                  <c:x val="1.4373944279933765E-2"/>
                  <c:y val="-4.7444573754689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748-45F6-8B5A-57C0DB8F2B95}"/>
                </c:ext>
              </c:extLst>
            </c:dLbl>
            <c:dLbl>
              <c:idx val="10"/>
              <c:layout>
                <c:manualLayout>
                  <c:x val="1.4497593550052358E-3"/>
                  <c:y val="-1.488808659802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748-45F6-8B5A-57C0DB8F2B95}"/>
                </c:ext>
              </c:extLst>
            </c:dLbl>
            <c:dLbl>
              <c:idx val="11"/>
              <c:layout>
                <c:manualLayout>
                  <c:x val="1.2469571113429105E-2"/>
                  <c:y val="-2.5076621914440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748-45F6-8B5A-57C0DB8F2B95}"/>
                </c:ext>
              </c:extLst>
            </c:dLbl>
            <c:dLbl>
              <c:idx val="12"/>
              <c:layout>
                <c:manualLayout>
                  <c:x val="1.3589426271615409E-2"/>
                  <c:y val="-2.2528679164960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748-45F6-8B5A-57C0DB8F2B95}"/>
                </c:ext>
              </c:extLst>
            </c:dLbl>
            <c:dLbl>
              <c:idx val="13"/>
              <c:layout>
                <c:manualLayout>
                  <c:x val="1.4347051447947711E-2"/>
                  <c:y val="5.72615775999027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748-45F6-8B5A-57C0DB8F2B95}"/>
                </c:ext>
              </c:extLst>
            </c:dLbl>
            <c:dLbl>
              <c:idx val="14"/>
              <c:layout>
                <c:manualLayout>
                  <c:x val="-1.2749182094794355E-4"/>
                  <c:y val="-4.90069721100173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748-45F6-8B5A-57C0DB8F2B9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(下)'!$F$5:$F$20</c15:sqref>
                  </c15:fullRef>
                </c:ext>
              </c:extLst>
              <c:f>'小女子水揚数量4月 (下)'!$F$5:$F$19</c:f>
              <c:numCache>
                <c:formatCode>#,##0.0;[Red]\-#,##0.0</c:formatCode>
                <c:ptCount val="15"/>
                <c:pt idx="1">
                  <c:v>412.72</c:v>
                </c:pt>
                <c:pt idx="5">
                  <c:v>258.55</c:v>
                </c:pt>
                <c:pt idx="6">
                  <c:v>238.95</c:v>
                </c:pt>
                <c:pt idx="8">
                  <c:v>202.63</c:v>
                </c:pt>
                <c:pt idx="9">
                  <c:v>152.46</c:v>
                </c:pt>
                <c:pt idx="11">
                  <c:v>186.53</c:v>
                </c:pt>
                <c:pt idx="12">
                  <c:v>149.75</c:v>
                </c:pt>
                <c:pt idx="13">
                  <c:v>115.36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3748-45F6-8B5A-57C0DB8F2B95}"/>
            </c:ext>
          </c:extLst>
        </c:ser>
        <c:ser>
          <c:idx val="6"/>
          <c:order val="6"/>
          <c:tx>
            <c:strRef>
              <c:f>'小女子水揚数量4月 (下)'!$G$3:$G$4</c:f>
              <c:strCache>
                <c:ptCount val="2"/>
                <c:pt idx="0">
                  <c:v>宮古港小女子（イカナゴ）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1845362125292002E-2"/>
                  <c:y val="1.5665831104223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1628686262036848E-2"/>
                      <c:h val="3.01091890773877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4-3748-45F6-8B5A-57C0DB8F2B95}"/>
                </c:ext>
              </c:extLst>
            </c:dLbl>
            <c:dLbl>
              <c:idx val="2"/>
              <c:layout>
                <c:manualLayout>
                  <c:x val="-1.8868648457383544E-3"/>
                  <c:y val="6.20029772397848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748-45F6-8B5A-57C0DB8F2B95}"/>
                </c:ext>
              </c:extLst>
            </c:dLbl>
            <c:dLbl>
              <c:idx val="5"/>
              <c:layout>
                <c:manualLayout>
                  <c:x val="1.2606073797067165E-2"/>
                  <c:y val="1.3773383949935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98-4009-8505-CB38730FA160}"/>
                </c:ext>
              </c:extLst>
            </c:dLbl>
            <c:dLbl>
              <c:idx val="6"/>
              <c:layout>
                <c:manualLayout>
                  <c:x val="1.5593295075992953E-2"/>
                  <c:y val="-1.6318562347393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98-4009-8505-CB38730FA160}"/>
                </c:ext>
              </c:extLst>
            </c:dLbl>
            <c:dLbl>
              <c:idx val="8"/>
              <c:layout>
                <c:manualLayout>
                  <c:x val="1.3659284910972966E-2"/>
                  <c:y val="-8.664861413160539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748-45F6-8B5A-57C0DB8F2B95}"/>
                </c:ext>
              </c:extLst>
            </c:dLbl>
            <c:dLbl>
              <c:idx val="9"/>
              <c:layout>
                <c:manualLayout>
                  <c:x val="1.2663544484664344E-2"/>
                  <c:y val="-1.6529442915933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748-45F6-8B5A-57C0DB8F2B95}"/>
                </c:ext>
              </c:extLst>
            </c:dLbl>
            <c:dLbl>
              <c:idx val="10"/>
              <c:layout>
                <c:manualLayout>
                  <c:x val="1.7975094748240391E-3"/>
                  <c:y val="-1.3700199788459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748-45F6-8B5A-57C0DB8F2B95}"/>
                </c:ext>
              </c:extLst>
            </c:dLbl>
            <c:dLbl>
              <c:idx val="11"/>
              <c:layout>
                <c:manualLayout>
                  <c:x val="1.1754911744468233E-2"/>
                  <c:y val="-3.890628017339595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3748-45F6-8B5A-57C0DB8F2B95}"/>
                </c:ext>
              </c:extLst>
            </c:dLbl>
            <c:dLbl>
              <c:idx val="12"/>
              <c:layout>
                <c:manualLayout>
                  <c:x val="1.6123546454191718E-2"/>
                  <c:y val="1.3461999440021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748-45F6-8B5A-57C0DB8F2B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(下)'!$G$5:$G$20</c15:sqref>
                  </c15:fullRef>
                </c:ext>
              </c:extLst>
              <c:f>'小女子水揚数量4月 (下)'!$G$5:$G$19</c:f>
              <c:numCache>
                <c:formatCode>#,##0_);[Red]\(#,##0\)</c:formatCode>
                <c:ptCount val="15"/>
                <c:pt idx="1">
                  <c:v>100</c:v>
                </c:pt>
                <c:pt idx="5">
                  <c:v>200</c:v>
                </c:pt>
                <c:pt idx="6">
                  <c:v>150</c:v>
                </c:pt>
                <c:pt idx="8">
                  <c:v>100</c:v>
                </c:pt>
                <c:pt idx="9">
                  <c:v>100</c:v>
                </c:pt>
                <c:pt idx="11">
                  <c:v>120</c:v>
                </c:pt>
                <c:pt idx="12">
                  <c:v>80</c:v>
                </c:pt>
                <c:pt idx="13">
                  <c:v>80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6B-3748-45F6-8B5A-57C0DB8F2B95}"/>
            </c:ext>
          </c:extLst>
        </c:ser>
        <c:ser>
          <c:idx val="10"/>
          <c:order val="10"/>
          <c:tx>
            <c:strRef>
              <c:f>'小女子水揚数量4月 (下)'!$K$3:$K$4</c:f>
              <c:strCache>
                <c:ptCount val="2"/>
                <c:pt idx="0">
                  <c:v>山田港小女子（イカナゴ）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4196749526905689E-2"/>
                  <c:y val="-1.8788708332823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98-4009-8505-CB38730FA160}"/>
                </c:ext>
              </c:extLst>
            </c:dLbl>
            <c:dLbl>
              <c:idx val="2"/>
              <c:layout>
                <c:manualLayout>
                  <c:x val="7.2265665427453333E-3"/>
                  <c:y val="1.130323796450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748-45F6-8B5A-57C0DB8F2B95}"/>
                </c:ext>
              </c:extLst>
            </c:dLbl>
            <c:dLbl>
              <c:idx val="4"/>
              <c:layout>
                <c:manualLayout>
                  <c:x val="4.2393452638194301E-3"/>
                  <c:y val="-1.6281046141379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748-45F6-8B5A-57C0DB8F2B95}"/>
                </c:ext>
              </c:extLst>
            </c:dLbl>
            <c:dLbl>
              <c:idx val="5"/>
              <c:layout>
                <c:manualLayout>
                  <c:x val="1.2205268674288373E-2"/>
                  <c:y val="-1.8788708332823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748-45F6-8B5A-57C0DB8F2B95}"/>
                </c:ext>
              </c:extLst>
            </c:dLbl>
            <c:dLbl>
              <c:idx val="6"/>
              <c:layout>
                <c:manualLayout>
                  <c:x val="1.0019265617130122E-2"/>
                  <c:y val="-1.9965335025643318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6761190397487034E-2"/>
                      <c:h val="3.74230078598426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F-3748-45F6-8B5A-57C0DB8F2B95}"/>
                </c:ext>
              </c:extLst>
            </c:dLbl>
            <c:dLbl>
              <c:idx val="8"/>
              <c:layout>
                <c:manualLayout>
                  <c:x val="1.2205268674288519E-2"/>
                  <c:y val="-1.1265721758491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198-4009-8505-CB38730FA160}"/>
                </c:ext>
              </c:extLst>
            </c:dLbl>
            <c:dLbl>
              <c:idx val="9"/>
              <c:layout>
                <c:manualLayout>
                  <c:x val="1.3201009100597072E-2"/>
                  <c:y val="-3.74273518415915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748-45F6-8B5A-57C0DB8F2B95}"/>
                </c:ext>
              </c:extLst>
            </c:dLbl>
            <c:dLbl>
              <c:idx val="11"/>
              <c:layout>
                <c:manualLayout>
                  <c:x val="1.1209528247979826E-2"/>
                  <c:y val="1.130323796450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198-4009-8505-CB38730FA160}"/>
                </c:ext>
              </c:extLst>
            </c:dLbl>
            <c:dLbl>
              <c:idx val="12"/>
              <c:layout>
                <c:manualLayout>
                  <c:x val="1.2205268674288446E-2"/>
                  <c:y val="8.79557577306091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748-45F6-8B5A-57C0DB8F2B9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(下)'!$K$5:$K$20</c15:sqref>
                  </c15:fullRef>
                </c:ext>
              </c:extLst>
              <c:f>'小女子水揚数量4月 (下)'!$K$5:$K$19</c:f>
              <c:numCache>
                <c:formatCode>#,##0_);[Red]\(#,##0\)</c:formatCode>
                <c:ptCount val="15"/>
                <c:pt idx="1">
                  <c:v>1801</c:v>
                </c:pt>
                <c:pt idx="2">
                  <c:v>1801</c:v>
                </c:pt>
                <c:pt idx="4">
                  <c:v>1000</c:v>
                </c:pt>
                <c:pt idx="5">
                  <c:v>1550</c:v>
                </c:pt>
                <c:pt idx="6">
                  <c:v>1550</c:v>
                </c:pt>
                <c:pt idx="8">
                  <c:v>1600</c:v>
                </c:pt>
                <c:pt idx="9">
                  <c:v>1550</c:v>
                </c:pt>
                <c:pt idx="11">
                  <c:v>1000</c:v>
                </c:pt>
                <c:pt idx="12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3748-45F6-8B5A-57C0DB8F2B95}"/>
            </c:ext>
          </c:extLst>
        </c:ser>
        <c:ser>
          <c:idx val="11"/>
          <c:order val="11"/>
          <c:tx>
            <c:strRef>
              <c:f>'小女子水揚数量4月 (下)'!$L$3:$L$4</c:f>
              <c:strCache>
                <c:ptCount val="2"/>
                <c:pt idx="0">
                  <c:v>山田港小女子（イカナゴ）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5849127316812508E-2"/>
                  <c:y val="-3.65719352891874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748-45F6-8B5A-57C0DB8F2B95}"/>
                </c:ext>
              </c:extLst>
            </c:dLbl>
            <c:dLbl>
              <c:idx val="1"/>
              <c:layout>
                <c:manualLayout>
                  <c:x val="1.8580516354918881E-2"/>
                  <c:y val="-1.6281046141379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98-4009-8505-CB38730FA160}"/>
                </c:ext>
              </c:extLst>
            </c:dLbl>
            <c:dLbl>
              <c:idx val="2"/>
              <c:layout>
                <c:manualLayout>
                  <c:x val="6.3403575633306239E-3"/>
                  <c:y val="2.44185086794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3748-45F6-8B5A-57C0DB8F2B95}"/>
                </c:ext>
              </c:extLst>
            </c:dLbl>
            <c:dLbl>
              <c:idx val="3"/>
              <c:layout>
                <c:manualLayout>
                  <c:x val="7.0120501521365054E-4"/>
                  <c:y val="-2.5710330978426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748-45F6-8B5A-57C0DB8F2B95}"/>
                </c:ext>
              </c:extLst>
            </c:dLbl>
            <c:dLbl>
              <c:idx val="4"/>
              <c:layout>
                <c:manualLayout>
                  <c:x val="9.5961935430859246E-3"/>
                  <c:y val="3.57924350742564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3748-45F6-8B5A-57C0DB8F2B95}"/>
                </c:ext>
              </c:extLst>
            </c:dLbl>
            <c:dLbl>
              <c:idx val="5"/>
              <c:layout>
                <c:manualLayout>
                  <c:x val="1.563728014521816E-2"/>
                  <c:y val="3.9804694580565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748-45F6-8B5A-57C0DB8F2B95}"/>
                </c:ext>
              </c:extLst>
            </c:dLbl>
            <c:dLbl>
              <c:idx val="6"/>
              <c:layout>
                <c:manualLayout>
                  <c:x val="1.5127806027883241E-2"/>
                  <c:y val="-2.1206134176118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3748-45F6-8B5A-57C0DB8F2B95}"/>
                </c:ext>
              </c:extLst>
            </c:dLbl>
            <c:dLbl>
              <c:idx val="7"/>
              <c:layout>
                <c:manualLayout>
                  <c:x val="-3.6122682601925124E-4"/>
                  <c:y val="1.3495246709586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748-45F6-8B5A-57C0DB8F2B95}"/>
                </c:ext>
              </c:extLst>
            </c:dLbl>
            <c:dLbl>
              <c:idx val="8"/>
              <c:layout>
                <c:manualLayout>
                  <c:x val="1.2750652170776776E-2"/>
                  <c:y val="-3.3764387958640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3748-45F6-8B5A-57C0DB8F2B95}"/>
                </c:ext>
              </c:extLst>
            </c:dLbl>
            <c:dLbl>
              <c:idx val="9"/>
              <c:layout>
                <c:manualLayout>
                  <c:x val="1.3746392597085478E-2"/>
                  <c:y val="-3.8900356561920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748-45F6-8B5A-57C0DB8F2B95}"/>
                </c:ext>
              </c:extLst>
            </c:dLbl>
            <c:dLbl>
              <c:idx val="10"/>
              <c:layout>
                <c:manualLayout>
                  <c:x val="2.8803465078505695E-3"/>
                  <c:y val="-2.3613233047361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3748-45F6-8B5A-57C0DB8F2B95}"/>
                </c:ext>
              </c:extLst>
            </c:dLbl>
            <c:dLbl>
              <c:idx val="11"/>
              <c:layout>
                <c:manualLayout>
                  <c:x val="1.3746392597085478E-2"/>
                  <c:y val="-1.1215568514662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748-45F6-8B5A-57C0DB8F2B95}"/>
                </c:ext>
              </c:extLst>
            </c:dLbl>
            <c:dLbl>
              <c:idx val="12"/>
              <c:layout>
                <c:manualLayout>
                  <c:x val="1.3264281740284555E-2"/>
                  <c:y val="-4.136793564904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3748-45F6-8B5A-57C0DB8F2B95}"/>
                </c:ext>
              </c:extLst>
            </c:dLbl>
            <c:dLbl>
              <c:idx val="13"/>
              <c:layout>
                <c:manualLayout>
                  <c:x val="7.0120501521368946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748-45F6-8B5A-57C0DB8F2B95}"/>
                </c:ext>
              </c:extLst>
            </c:dLbl>
            <c:dLbl>
              <c:idx val="14"/>
              <c:layout>
                <c:manualLayout>
                  <c:x val="-3.6122682601917339E-4"/>
                  <c:y val="3.69385228758362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3748-45F6-8B5A-57C0DB8F2B9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(下)'!$L$5:$L$20</c15:sqref>
                  </c15:fullRef>
                </c:ext>
              </c:extLst>
              <c:f>'小女子水揚数量4月 (下)'!$L$5:$L$19</c:f>
              <c:numCache>
                <c:formatCode>#,##0.0;[Red]\-#,##0.0</c:formatCode>
                <c:ptCount val="15"/>
                <c:pt idx="1">
                  <c:v>769.15</c:v>
                </c:pt>
                <c:pt idx="2">
                  <c:v>744.19</c:v>
                </c:pt>
                <c:pt idx="4">
                  <c:v>898.92</c:v>
                </c:pt>
                <c:pt idx="5">
                  <c:v>377.69</c:v>
                </c:pt>
                <c:pt idx="6">
                  <c:v>315.86</c:v>
                </c:pt>
                <c:pt idx="8">
                  <c:v>273.11</c:v>
                </c:pt>
                <c:pt idx="9">
                  <c:v>119.84</c:v>
                </c:pt>
                <c:pt idx="11">
                  <c:v>165.24</c:v>
                </c:pt>
                <c:pt idx="12">
                  <c:v>159.91999999999999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3748-45F6-8B5A-57C0DB8F2B95}"/>
            </c:ext>
          </c:extLst>
        </c:ser>
        <c:ser>
          <c:idx val="12"/>
          <c:order val="12"/>
          <c:tx>
            <c:strRef>
              <c:f>'小女子水揚数量4月 (下)'!$M$3:$M$4</c:f>
              <c:strCache>
                <c:ptCount val="2"/>
                <c:pt idx="0">
                  <c:v>山田港小女子（イカナゴ）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816459122902009E-4"/>
                  <c:y val="2.3613233047361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3748-45F6-8B5A-57C0DB8F2B95}"/>
                </c:ext>
              </c:extLst>
            </c:dLbl>
            <c:dLbl>
              <c:idx val="1"/>
              <c:layout>
                <c:manualLayout>
                  <c:x val="1.8167244875621807E-2"/>
                  <c:y val="1.23507299271514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98-4009-8505-CB38730FA160}"/>
                </c:ext>
              </c:extLst>
            </c:dLbl>
            <c:dLbl>
              <c:idx val="2"/>
              <c:layout>
                <c:manualLayout>
                  <c:x val="1.8971991311498343E-3"/>
                  <c:y val="-2.8278333917138151E-3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2192231531132006E-2"/>
                      <c:h val="2.87427450568449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F-3748-45F6-8B5A-57C0DB8F2B95}"/>
                </c:ext>
              </c:extLst>
            </c:dLbl>
            <c:dLbl>
              <c:idx val="4"/>
              <c:layout>
                <c:manualLayout>
                  <c:x val="9.6188525181412961E-3"/>
                  <c:y val="3.74273518415906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98-4009-8505-CB38730FA160}"/>
                </c:ext>
              </c:extLst>
            </c:dLbl>
            <c:dLbl>
              <c:idx val="5"/>
              <c:layout>
                <c:manualLayout>
                  <c:x val="1.487636196905082E-2"/>
                  <c:y val="-1.381090015594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98-4009-8505-CB38730FA160}"/>
                </c:ext>
              </c:extLst>
            </c:dLbl>
            <c:dLbl>
              <c:idx val="6"/>
              <c:layout>
                <c:manualLayout>
                  <c:x val="1.5676325714690735E-2"/>
                  <c:y val="-4.0714956210689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3748-45F6-8B5A-57C0DB8F2B95}"/>
                </c:ext>
              </c:extLst>
            </c:dLbl>
            <c:dLbl>
              <c:idx val="8"/>
              <c:layout>
                <c:manualLayout>
                  <c:x val="1.465502533728159E-2"/>
                  <c:y val="-2.6198356474250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3748-45F6-8B5A-57C0DB8F2B95}"/>
                </c:ext>
              </c:extLst>
            </c:dLbl>
            <c:dLbl>
              <c:idx val="9"/>
              <c:layout>
                <c:manualLayout>
                  <c:x val="1.6646506189898831E-2"/>
                  <c:y val="3.592077998956655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3748-45F6-8B5A-57C0DB8F2B95}"/>
                </c:ext>
              </c:extLst>
            </c:dLbl>
            <c:dLbl>
              <c:idx val="10"/>
              <c:layout>
                <c:manualLayout>
                  <c:x val="2.8803465078505695E-3"/>
                  <c:y val="1.6150546480197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3748-45F6-8B5A-57C0DB8F2B95}"/>
                </c:ext>
              </c:extLst>
            </c:dLbl>
            <c:dLbl>
              <c:idx val="11"/>
              <c:layout>
                <c:manualLayout>
                  <c:x val="1.383350028319799E-2"/>
                  <c:y val="3.77294560268591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3748-45F6-8B5A-57C0DB8F2B95}"/>
                </c:ext>
              </c:extLst>
            </c:dLbl>
            <c:dLbl>
              <c:idx val="12"/>
              <c:layout>
                <c:manualLayout>
                  <c:x val="1.6820721562123858E-2"/>
                  <c:y val="-6.659521474868684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3748-45F6-8B5A-57C0DB8F2B9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(下)'!$M$5:$M$20</c15:sqref>
                  </c15:fullRef>
                </c:ext>
              </c:extLst>
              <c:f>'小女子水揚数量4月 (下)'!$M$5:$M$19</c:f>
              <c:numCache>
                <c:formatCode>#,##0.0;[Red]\-#,##0.0</c:formatCode>
                <c:ptCount val="15"/>
                <c:pt idx="1">
                  <c:v>606</c:v>
                </c:pt>
                <c:pt idx="2">
                  <c:v>251</c:v>
                </c:pt>
                <c:pt idx="4">
                  <c:v>801</c:v>
                </c:pt>
                <c:pt idx="5">
                  <c:v>57</c:v>
                </c:pt>
                <c:pt idx="6">
                  <c:v>238</c:v>
                </c:pt>
                <c:pt idx="8">
                  <c:v>168</c:v>
                </c:pt>
                <c:pt idx="9">
                  <c:v>60</c:v>
                </c:pt>
                <c:pt idx="11">
                  <c:v>84.5</c:v>
                </c:pt>
                <c:pt idx="12">
                  <c:v>88.8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76-3748-45F6-8B5A-57C0DB8F2B95}"/>
            </c:ext>
          </c:extLst>
        </c:ser>
        <c:ser>
          <c:idx val="16"/>
          <c:order val="16"/>
          <c:tx>
            <c:strRef>
              <c:f>'小女子水揚数量4月 (下)'!$Q$3:$Q$4</c:f>
              <c:strCache>
                <c:ptCount val="2"/>
                <c:pt idx="0">
                  <c:v>田老港小女子（イカナゴ）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5931846820937959E-2"/>
                  <c:y val="1.0030648765775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98-4009-8505-CB38730FA160}"/>
                </c:ext>
              </c:extLst>
            </c:dLbl>
            <c:dLbl>
              <c:idx val="5"/>
              <c:layout>
                <c:manualLayout>
                  <c:x val="1.2944625542012098E-2"/>
                  <c:y val="2.5076621914440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98-4009-8505-CB38730FA160}"/>
                </c:ext>
              </c:extLst>
            </c:dLbl>
            <c:dLbl>
              <c:idx val="6"/>
              <c:layout>
                <c:manualLayout>
                  <c:x val="1.3940365968320717E-2"/>
                  <c:y val="-1.7553635340108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98-4009-8505-CB38730FA160}"/>
                </c:ext>
              </c:extLst>
            </c:dLbl>
            <c:dLbl>
              <c:idx val="8"/>
              <c:layout>
                <c:manualLayout>
                  <c:x val="1.1948885115703401E-2"/>
                  <c:y val="-2.006129753155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198-4009-8505-CB38730FA160}"/>
                </c:ext>
              </c:extLst>
            </c:dLbl>
            <c:dLbl>
              <c:idx val="9"/>
              <c:layout>
                <c:manualLayout>
                  <c:x val="1.6927587247246512E-2"/>
                  <c:y val="2.7584284105884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198-4009-8505-CB38730FA160}"/>
                </c:ext>
              </c:extLst>
            </c:dLbl>
            <c:dLbl>
              <c:idx val="12"/>
              <c:layout>
                <c:manualLayout>
                  <c:x val="1.1948885115703326E-2"/>
                  <c:y val="2.5076621914440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198-4009-8505-CB38730FA160}"/>
                </c:ext>
              </c:extLst>
            </c:dLbl>
            <c:dLbl>
              <c:idx val="13"/>
              <c:layout>
                <c:manualLayout>
                  <c:x val="1.1948885115703472E-2"/>
                  <c:y val="5.01532438288803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198-4009-8505-CB38730FA1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(下)'!$Q$5:$Q$20</c15:sqref>
                  </c15:fullRef>
                </c:ext>
              </c:extLst>
              <c:f>'小女子水揚数量4月 (下)'!$Q$5:$Q$19</c:f>
              <c:numCache>
                <c:formatCode>#,##0_);[Red]\(#,##0\)</c:formatCode>
                <c:ptCount val="15"/>
                <c:pt idx="1">
                  <c:v>400</c:v>
                </c:pt>
                <c:pt idx="5">
                  <c:v>450</c:v>
                </c:pt>
                <c:pt idx="6">
                  <c:v>400</c:v>
                </c:pt>
                <c:pt idx="8">
                  <c:v>400</c:v>
                </c:pt>
                <c:pt idx="9">
                  <c:v>2000</c:v>
                </c:pt>
                <c:pt idx="12">
                  <c:v>700</c:v>
                </c:pt>
                <c:pt idx="13">
                  <c:v>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3748-45F6-8B5A-57C0DB8F2B95}"/>
            </c:ext>
          </c:extLst>
        </c:ser>
        <c:ser>
          <c:idx val="17"/>
          <c:order val="17"/>
          <c:tx>
            <c:strRef>
              <c:f>'小女子水揚数量4月 (下)'!$R$3:$R$4</c:f>
              <c:strCache>
                <c:ptCount val="2"/>
                <c:pt idx="0">
                  <c:v>田老港小女子（イカナゴ）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493610639462932E-2"/>
                  <c:y val="2.507662191444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98-4009-8505-CB38730FA160}"/>
                </c:ext>
              </c:extLst>
            </c:dLbl>
            <c:dLbl>
              <c:idx val="5"/>
              <c:layout>
                <c:manualLayout>
                  <c:x val="1.29446255420120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98-4009-8505-CB38730FA160}"/>
                </c:ext>
              </c:extLst>
            </c:dLbl>
            <c:dLbl>
              <c:idx val="6"/>
              <c:layout>
                <c:manualLayout>
                  <c:x val="1.5931846820937959E-2"/>
                  <c:y val="-7.522986574332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198-4009-8505-CB38730FA160}"/>
                </c:ext>
              </c:extLst>
            </c:dLbl>
            <c:dLbl>
              <c:idx val="8"/>
              <c:layout>
                <c:manualLayout>
                  <c:x val="1.4936106394629193E-2"/>
                  <c:y val="-2.758428410588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198-4009-8505-CB38730FA160}"/>
                </c:ext>
              </c:extLst>
            </c:dLbl>
            <c:dLbl>
              <c:idx val="9"/>
              <c:layout>
                <c:manualLayout>
                  <c:x val="1.5931846820938032E-2"/>
                  <c:y val="1.0030648765776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198-4009-8505-CB38730FA160}"/>
                </c:ext>
              </c:extLst>
            </c:dLbl>
            <c:dLbl>
              <c:idx val="12"/>
              <c:layout>
                <c:manualLayout>
                  <c:x val="1.2944625542012098E-2"/>
                  <c:y val="1.2538310957220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198-4009-8505-CB38730FA160}"/>
                </c:ext>
              </c:extLst>
            </c:dLbl>
            <c:dLbl>
              <c:idx val="13"/>
              <c:layout>
                <c:manualLayout>
                  <c:x val="1.29446255420120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198-4009-8505-CB38730FA16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(下)'!$R$5:$R$20</c15:sqref>
                  </c15:fullRef>
                </c:ext>
              </c:extLst>
              <c:f>'小女子水揚数量4月 (下)'!$R$5:$R$19</c:f>
              <c:numCache>
                <c:formatCode>#,##0.0;[Red]\-#,##0.0</c:formatCode>
                <c:ptCount val="15"/>
                <c:pt idx="1">
                  <c:v>360.48</c:v>
                </c:pt>
                <c:pt idx="5">
                  <c:v>220.56</c:v>
                </c:pt>
                <c:pt idx="6">
                  <c:v>134.62</c:v>
                </c:pt>
                <c:pt idx="8">
                  <c:v>116.25</c:v>
                </c:pt>
                <c:pt idx="9">
                  <c:v>2000</c:v>
                </c:pt>
                <c:pt idx="12">
                  <c:v>515.59</c:v>
                </c:pt>
                <c:pt idx="13">
                  <c:v>570.53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3748-45F6-8B5A-57C0DB8F2B95}"/>
            </c:ext>
          </c:extLst>
        </c:ser>
        <c:ser>
          <c:idx val="18"/>
          <c:order val="18"/>
          <c:tx>
            <c:strRef>
              <c:f>'小女子水揚数量4月 (下)'!$S$3:$S$4</c:f>
              <c:strCache>
                <c:ptCount val="2"/>
                <c:pt idx="0">
                  <c:v>田老港小女子（イカナゴ）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FF99"/>
              </a:solidFill>
              <a:ln w="12700">
                <a:solidFill>
                  <a:srgbClr val="00B05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5931846820937959E-2"/>
                  <c:y val="3.2599608488772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98-4009-8505-CB38730FA160}"/>
                </c:ext>
              </c:extLst>
            </c:dLbl>
            <c:dLbl>
              <c:idx val="5"/>
              <c:layout>
                <c:manualLayout>
                  <c:x val="1.5931846820937959E-2"/>
                  <c:y val="-1.0030648765776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98-4009-8505-CB38730FA160}"/>
                </c:ext>
              </c:extLst>
            </c:dLbl>
            <c:dLbl>
              <c:idx val="6"/>
              <c:layout>
                <c:manualLayout>
                  <c:x val="1.7923327673555207E-2"/>
                  <c:y val="-1.2538310957219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98-4009-8505-CB38730FA160}"/>
                </c:ext>
              </c:extLst>
            </c:dLbl>
            <c:dLbl>
              <c:idx val="8"/>
              <c:layout>
                <c:manualLayout>
                  <c:x val="1.3940365968320717E-2"/>
                  <c:y val="-9.19465515118714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198-4009-8505-CB38730FA160}"/>
                </c:ext>
              </c:extLst>
            </c:dLbl>
            <c:dLbl>
              <c:idx val="9"/>
              <c:layout>
                <c:manualLayout>
                  <c:x val="1.5931846820938032E-2"/>
                  <c:y val="-7.522986574332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198-4009-8505-CB38730FA160}"/>
                </c:ext>
              </c:extLst>
            </c:dLbl>
            <c:dLbl>
              <c:idx val="12"/>
              <c:layout>
                <c:manualLayout>
                  <c:x val="1.3940365968320717E-2"/>
                  <c:y val="-2.0061297531552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198-4009-8505-CB38730FA160}"/>
                </c:ext>
              </c:extLst>
            </c:dLbl>
            <c:dLbl>
              <c:idx val="13"/>
              <c:layout>
                <c:manualLayout>
                  <c:x val="1.2944625542012098E-2"/>
                  <c:y val="9.19465515118714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198-4009-8505-CB38730FA1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'小女子水揚数量4月 (下)'!$S$5:$S$20</c15:sqref>
                  </c15:fullRef>
                </c:ext>
              </c:extLst>
              <c:f>'小女子水揚数量4月 (下)'!$S$5:$S$19</c:f>
              <c:numCache>
                <c:formatCode>#,##0_);[Red]\(#,##0\)</c:formatCode>
                <c:ptCount val="15"/>
                <c:pt idx="1">
                  <c:v>300</c:v>
                </c:pt>
                <c:pt idx="5">
                  <c:v>30</c:v>
                </c:pt>
                <c:pt idx="6">
                  <c:v>30</c:v>
                </c:pt>
                <c:pt idx="8">
                  <c:v>30</c:v>
                </c:pt>
                <c:pt idx="9">
                  <c:v>2000</c:v>
                </c:pt>
                <c:pt idx="12">
                  <c:v>100</c:v>
                </c:pt>
                <c:pt idx="1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8-3748-45F6-8B5A-57C0DB8F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71168"/>
        <c:axId val="122468992"/>
        <c:extLst>
          <c:ext xmlns:c15="http://schemas.microsoft.com/office/drawing/2012/chart" uri="{02D57815-91ED-43cb-92C2-25804820EDAC}">
            <c15:filteredLine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'小女子水揚数量4月 (下)'!$D$3:$D$4</c15:sqref>
                        </c15:formulaRef>
                      </c:ext>
                    </c:extLst>
                    <c:strCache>
                      <c:ptCount val="2"/>
                      <c:pt idx="0">
                        <c:v>宮古港小女子（イカナゴ）</c:v>
                      </c:pt>
                      <c:pt idx="1">
                        <c:v>水揚げ　　金額(円)</c:v>
                      </c:pt>
                    </c:strCache>
                  </c:strRef>
                </c:tx>
                <c:spPr>
                  <a:ln w="2222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 w="12700">
                      <a:solidFill>
                        <a:srgbClr val="FF0000"/>
                      </a:solidFill>
                    </a:ln>
                    <a:effectLst/>
                  </c:spPr>
                </c:marker>
                <c:dLbls>
                  <c:dLbl>
                    <c:idx val="2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3748-45F6-8B5A-57C0DB8F2B95}"/>
                      </c:ext>
                    </c:extLst>
                  </c:dLbl>
                  <c:dLbl>
                    <c:idx val="3"/>
                    <c:layout>
                      <c:manualLayout>
                        <c:x val="6.3745910473971372E-3"/>
                        <c:y val="0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3748-45F6-8B5A-57C0DB8F2B95}"/>
                      </c:ext>
                    </c:extLst>
                  </c:dLbl>
                  <c:dLbl>
                    <c:idx val="4"/>
                    <c:layout>
                      <c:manualLayout>
                        <c:x val="-1.0624318412329017E-3"/>
                        <c:y val="7.3510458165024608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3748-45F6-8B5A-57C0DB8F2B95}"/>
                      </c:ext>
                    </c:extLst>
                  </c:dLbl>
                  <c:dLbl>
                    <c:idx val="5"/>
                    <c:layout>
                      <c:manualLayout>
                        <c:x val="1.0624318412327848E-3"/>
                        <c:y val="-1.715244023850574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3748-45F6-8B5A-57C0DB8F2B95}"/>
                      </c:ext>
                    </c:extLst>
                  </c:dLbl>
                  <c:dLbl>
                    <c:idx val="7"/>
                    <c:layout>
                      <c:manualLayout>
                        <c:x val="-7.7910768325232511E-17"/>
                        <c:y val="-1.225174302750419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3748-45F6-8B5A-57C0DB8F2B95}"/>
                      </c:ext>
                    </c:extLst>
                  </c:dLbl>
                  <c:dLbl>
                    <c:idx val="9"/>
                    <c:layout>
                      <c:manualLayout>
                        <c:x val="-7.7910768325232511E-17"/>
                        <c:y val="-1.470209163300492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3748-45F6-8B5A-57C0DB8F2B95}"/>
                      </c:ext>
                    </c:extLst>
                  </c:dLbl>
                  <c:dLbl>
                    <c:idx val="12"/>
                    <c:layout>
                      <c:manualLayout>
                        <c:x val="1.0624318412327067E-3"/>
                        <c:y val="-1.470209163300492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3748-45F6-8B5A-57C0DB8F2B9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C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ullRef>
                          <c15:sqref>'小女子水揚数量4月 (下)'!$D$5:$D$20</c15:sqref>
                        </c15:fullRef>
                        <c15:formulaRef>
                          <c15:sqref>'小女子水揚数量4月 (下)'!$D$5:$D$19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1">
                        <c:v>435540</c:v>
                      </c:pt>
                      <c:pt idx="5">
                        <c:v>358195</c:v>
                      </c:pt>
                      <c:pt idx="6">
                        <c:v>287236</c:v>
                      </c:pt>
                      <c:pt idx="8">
                        <c:v>304211</c:v>
                      </c:pt>
                      <c:pt idx="9">
                        <c:v>163701</c:v>
                      </c:pt>
                      <c:pt idx="11">
                        <c:v>221036</c:v>
                      </c:pt>
                      <c:pt idx="12">
                        <c:v>173588</c:v>
                      </c:pt>
                      <c:pt idx="13">
                        <c:v>386384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1-3748-45F6-8B5A-57C0DB8F2B9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(下)'!$J$3:$J$4</c15:sqref>
                        </c15:formulaRef>
                      </c:ext>
                    </c:extLst>
                    <c:strCache>
                      <c:ptCount val="2"/>
                      <c:pt idx="0">
                        <c:v>山田港小女子（イカナゴ）</c:v>
                      </c:pt>
                      <c:pt idx="1">
                        <c:v>水揚げ　　金額(円)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dLbl>
                    <c:idx val="3"/>
                    <c:layout>
                      <c:manualLayout>
                        <c:x val="1.3359871263377021E-3"/>
                        <c:y val="-2.080963376742448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3748-45F6-8B5A-57C0DB8F2B95}"/>
                      </c:ext>
                    </c:extLst>
                  </c:dLbl>
                  <c:dLbl>
                    <c:idx val="4"/>
                    <c:layout>
                      <c:manualLayout>
                        <c:x val="2.3984189675705257E-3"/>
                        <c:y val="-1.590893655642284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3748-45F6-8B5A-57C0DB8F2B95}"/>
                      </c:ext>
                    </c:extLst>
                  </c:dLbl>
                  <c:dLbl>
                    <c:idx val="5"/>
                    <c:layout>
                      <c:manualLayout>
                        <c:x val="-7.8887655612802318E-4"/>
                        <c:y val="-6.1075421344195645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3748-45F6-8B5A-57C0DB8F2B95}"/>
                      </c:ext>
                    </c:extLst>
                  </c:dLbl>
                  <c:dLbl>
                    <c:idx val="6"/>
                    <c:layout>
                      <c:manualLayout>
                        <c:x val="2.735552851047615E-4"/>
                        <c:y val="3.6938522875837169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3748-45F6-8B5A-57C0DB8F2B95}"/>
                      </c:ext>
                    </c:extLst>
                  </c:dLbl>
                  <c:dLbl>
                    <c:idx val="7"/>
                    <c:layout>
                      <c:manualLayout>
                        <c:x val="-7.8887655612802318E-4"/>
                        <c:y val="-1.590893655642284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3748-45F6-8B5A-57C0DB8F2B95}"/>
                      </c:ext>
                    </c:extLst>
                  </c:dLbl>
                  <c:dLbl>
                    <c:idx val="9"/>
                    <c:layout>
                      <c:manualLayout>
                        <c:x val="2.735552851047615E-4"/>
                        <c:y val="-1.34585879509221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3748-45F6-8B5A-57C0DB8F2B95}"/>
                      </c:ext>
                    </c:extLst>
                  </c:dLbl>
                  <c:dLbl>
                    <c:idx val="10"/>
                    <c:layout>
                      <c:manualLayout>
                        <c:x val="-7.8887655612794533E-4"/>
                        <c:y val="-2.816067958392703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3748-45F6-8B5A-57C0DB8F2B95}"/>
                      </c:ext>
                    </c:extLst>
                  </c:dLbl>
                  <c:dLbl>
                    <c:idx val="12"/>
                    <c:layout>
                      <c:manualLayout>
                        <c:x val="-1.8513083973608858E-3"/>
                        <c:y val="1.839594392058863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3748-45F6-8B5A-57C0DB8F2B95}"/>
                      </c:ext>
                    </c:extLst>
                  </c:dLbl>
                  <c:dLbl>
                    <c:idx val="13"/>
                    <c:layout>
                      <c:manualLayout>
                        <c:x val="-7.8887655612802318E-4"/>
                        <c:y val="2.819733834259192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3748-45F6-8B5A-57C0DB8F2B95}"/>
                      </c:ext>
                    </c:extLst>
                  </c:dLbl>
                  <c:dLbl>
                    <c:idx val="14"/>
                    <c:layout>
                      <c:manualLayout>
                        <c:x val="1.3359871263375462E-3"/>
                        <c:y val="-1.590893655642284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3748-45F6-8B5A-57C0DB8F2B9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'小女子水揚数量4月 (下)'!$J$5:$J$20</c15:sqref>
                        </c15:fullRef>
                        <c15:formulaRef>
                          <c15:sqref>'小女子水揚数量4月 (下)'!$J$5:$J$19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1">
                        <c:v>1222183</c:v>
                      </c:pt>
                      <c:pt idx="2">
                        <c:v>858046</c:v>
                      </c:pt>
                      <c:pt idx="4">
                        <c:v>187155</c:v>
                      </c:pt>
                      <c:pt idx="5">
                        <c:v>1664777</c:v>
                      </c:pt>
                      <c:pt idx="6">
                        <c:v>1127832</c:v>
                      </c:pt>
                      <c:pt idx="8">
                        <c:v>668309</c:v>
                      </c:pt>
                      <c:pt idx="9">
                        <c:v>367188</c:v>
                      </c:pt>
                      <c:pt idx="11">
                        <c:v>564783</c:v>
                      </c:pt>
                      <c:pt idx="12">
                        <c:v>634721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9-3748-45F6-8B5A-57C0DB8F2B9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'小女子水揚数量4月 (下)'!$P$3:$P$4</c15:sqref>
                        </c15:formulaRef>
                      </c:ext>
                    </c:extLst>
                    <c:strCache>
                      <c:ptCount val="2"/>
                      <c:pt idx="0">
                        <c:v>田老港小女子（イカナゴ）</c:v>
                      </c:pt>
                      <c:pt idx="1">
                        <c:v>水揚げ　　金額(円)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'小女子水揚数量4月 (下)'!$P$5:$P$20</c15:sqref>
                        </c15:fullRef>
                        <c15:formulaRef>
                          <c15:sqref>'小女子水揚数量4月 (下)'!$P$5:$P$19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1">
                        <c:v>46898</c:v>
                      </c:pt>
                      <c:pt idx="5">
                        <c:v>24306</c:v>
                      </c:pt>
                      <c:pt idx="6">
                        <c:v>27180</c:v>
                      </c:pt>
                      <c:pt idx="8">
                        <c:v>65264</c:v>
                      </c:pt>
                      <c:pt idx="9">
                        <c:v>3600</c:v>
                      </c:pt>
                      <c:pt idx="12">
                        <c:v>14024</c:v>
                      </c:pt>
                      <c:pt idx="13">
                        <c:v>35259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6-3748-45F6-8B5A-57C0DB8F2B95}"/>
                  </c:ext>
                </c:extLst>
              </c15:ser>
            </c15:filteredLineSeries>
          </c:ext>
        </c:extLst>
      </c:lineChart>
      <c:catAx>
        <c:axId val="122428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平成２９年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6.2894728754035508E-3"/>
              <c:y val="0.90942324164504218"/>
            </c:manualLayout>
          </c:layout>
          <c:overlay val="0"/>
          <c:spPr>
            <a:solidFill>
              <a:schemeClr val="lt1"/>
            </a:solidFill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</c:title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467072"/>
        <c:crosses val="autoZero"/>
        <c:auto val="0"/>
        <c:lblAlgn val="ctr"/>
        <c:lblOffset val="100"/>
        <c:noMultiLvlLbl val="1"/>
      </c:catAx>
      <c:valAx>
        <c:axId val="12246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水揚数量（</a:t>
                </a:r>
                <a:r>
                  <a:rPr lang="en-US" altLang="ja-JP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Kg</a:t>
                </a: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）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8.8154000283493707E-3"/>
              <c:y val="1.7888972799400361E-2"/>
            </c:manualLayout>
          </c:layout>
          <c:overlay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12700" cap="flat" cmpd="thickThin" algn="ctr">
              <a:solidFill>
                <a:schemeClr val="accent2">
                  <a:lumMod val="50000"/>
                </a:schemeClr>
              </a:solidFill>
              <a:prstDash val="solid"/>
            </a:ln>
            <a:effectLst>
              <a:outerShdw blurRad="40000" dist="20000" dir="5400000" rotWithShape="0">
                <a:srgbClr val="7030A0">
                  <a:alpha val="38000"/>
                </a:srgbClr>
              </a:outerShdw>
            </a:effectLst>
          </c:sp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428032"/>
        <c:crosses val="autoZero"/>
        <c:crossBetween val="between"/>
      </c:valAx>
      <c:valAx>
        <c:axId val="122468992"/>
        <c:scaling>
          <c:orientation val="minMax"/>
        </c:scaling>
        <c:delete val="0"/>
        <c:axPos val="r"/>
        <c:title>
          <c:tx>
            <c:rich>
              <a:bodyPr rot="0" vert="horz" anchor="ctr" anchorCtr="0"/>
              <a:lstStyle/>
              <a:p>
                <a:pPr>
                  <a:defRPr/>
                </a:pPr>
                <a:r>
                  <a:rPr lang="ja-JP" altLang="en-US" sz="1200" b="0">
                    <a:latin typeface="+mn-ea"/>
                    <a:ea typeface="+mn-ea"/>
                  </a:rPr>
                  <a:t>価格</a:t>
                </a:r>
                <a:r>
                  <a:rPr lang="en-US" altLang="ja-JP" sz="1200" b="0">
                    <a:latin typeface="+mn-ea"/>
                    <a:ea typeface="+mn-ea"/>
                  </a:rPr>
                  <a:t>@</a:t>
                </a:r>
                <a:r>
                  <a:rPr lang="ja-JP" altLang="en-US" sz="1200" b="0">
                    <a:latin typeface="+mn-ea"/>
                    <a:ea typeface="+mn-ea"/>
                  </a:rPr>
                  <a:t>円</a:t>
                </a:r>
              </a:p>
            </c:rich>
          </c:tx>
          <c:layout>
            <c:manualLayout>
              <c:xMode val="edge"/>
              <c:yMode val="edge"/>
              <c:x val="0.93029817015839655"/>
              <c:y val="2.0870857766585232E-2"/>
            </c:manualLayout>
          </c:layout>
          <c:overlay val="0"/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2700000" algn="tl" rotWithShape="0">
                <a:schemeClr val="accent2">
                  <a:alpha val="40000"/>
                </a:schemeClr>
              </a:outerShdw>
            </a:effectLst>
          </c:sp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471168"/>
        <c:crosses val="max"/>
        <c:crossBetween val="between"/>
      </c:valAx>
      <c:catAx>
        <c:axId val="122471168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one"/>
        <c:crossAx val="12246899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61289636092781E-2"/>
          <c:y val="0.90500284530804553"/>
          <c:w val="0.9117397714583626"/>
          <c:h val="8.2745349076449759E-2"/>
        </c:manualLayout>
      </c:layout>
      <c:overlay val="0"/>
      <c:spPr>
        <a:noFill/>
        <a:ln w="19050" cmpd="thinThick"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schemeClr val="accent2">
          <a:lumMod val="50000"/>
          <a:alpha val="50000"/>
        </a:schemeClr>
      </a:innerShdw>
    </a:effectLst>
  </c:spPr>
  <c:txPr>
    <a:bodyPr/>
    <a:lstStyle/>
    <a:p>
      <a:pPr>
        <a:defRPr/>
      </a:pPr>
      <a:endParaRPr lang="ja-JP"/>
    </a:p>
  </c:txPr>
  <c:printSettings>
    <c:headerFooter/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rgbClr val="FF0000"/>
                </a:solidFill>
                <a:latin typeface="+mn-lt"/>
                <a:ea typeface="+mn-ea"/>
                <a:cs typeface="+mn-cs"/>
              </a:rPr>
              <a:t>宮古・山田・田老魚市場小女子水揚数量価格推移表</a:t>
            </a:r>
            <a:endParaRPr lang="ja-JP" baseline="0">
              <a:solidFill>
                <a:srgbClr val="FF0000"/>
              </a:solidFill>
            </a:endParaRPr>
          </a:p>
        </c:rich>
      </c:tx>
      <c:overlay val="0"/>
      <c:spPr>
        <a:solidFill>
          <a:schemeClr val="lt1"/>
        </a:solidFill>
        <a:ln w="25400" cap="flat" cmpd="sng" algn="ctr">
          <a:solidFill>
            <a:srgbClr val="7030A0"/>
          </a:solidFill>
          <a:prstDash val="solid"/>
        </a:ln>
        <a:effectLst>
          <a:innerShdw blurRad="114300">
            <a:prstClr val="black"/>
          </a:innerShdw>
        </a:effectLst>
      </c:spPr>
    </c:title>
    <c:autoTitleDeleted val="0"/>
    <c:plotArea>
      <c:layout>
        <c:manualLayout>
          <c:layoutTarget val="inner"/>
          <c:xMode val="edge"/>
          <c:yMode val="edge"/>
          <c:x val="3.5573709942833084E-2"/>
          <c:y val="8.1126067704007904E-2"/>
          <c:w val="0.93091662055756552"/>
          <c:h val="0.771395800766716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'小女子水揚数量5月 (上)'!$C$3:$C$4</c:f>
              <c:strCache>
                <c:ptCount val="2"/>
                <c:pt idx="0">
                  <c:v>宮古港小女子（イカナゴ）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7962888037879876E-17"/>
                  <c:y val="1.77804400434601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56-4900-A7B5-E34445207796}"/>
                </c:ext>
              </c:extLst>
            </c:dLbl>
            <c:dLbl>
              <c:idx val="2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8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56-4900-A7B5-E34445207796}"/>
                </c:ext>
              </c:extLst>
            </c:dLbl>
            <c:dLbl>
              <c:idx val="6"/>
              <c:layout>
                <c:manualLayout>
                  <c:x val="0"/>
                  <c:y val="3.31296778505464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56-4900-A7B5-E34445207796}"/>
                </c:ext>
              </c:extLst>
            </c:dLbl>
            <c:dLbl>
              <c:idx val="13"/>
              <c:layout>
                <c:manualLayout>
                  <c:x val="-1.0624318412328628E-3"/>
                  <c:y val="4.5037407369105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56-4900-A7B5-E3444520779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(上)'!$C$5:$C$19</c:f>
              <c:numCache>
                <c:formatCode>#,##0.0;[Red]\-#,##0.0</c:formatCode>
                <c:ptCount val="15"/>
                <c:pt idx="1">
                  <c:v>136</c:v>
                </c:pt>
                <c:pt idx="5">
                  <c:v>544.9</c:v>
                </c:pt>
                <c:pt idx="7">
                  <c:v>10065.299999999999</c:v>
                </c:pt>
                <c:pt idx="8">
                  <c:v>8093.4</c:v>
                </c:pt>
                <c:pt idx="9">
                  <c:v>5049</c:v>
                </c:pt>
                <c:pt idx="10">
                  <c:v>10311</c:v>
                </c:pt>
                <c:pt idx="11">
                  <c:v>11758.3</c:v>
                </c:pt>
                <c:pt idx="12">
                  <c:v>17208</c:v>
                </c:pt>
                <c:pt idx="14">
                  <c:v>8042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6156-4900-A7B5-E34445207796}"/>
            </c:ext>
          </c:extLst>
        </c:ser>
        <c:ser>
          <c:idx val="7"/>
          <c:order val="7"/>
          <c:tx>
            <c:strRef>
              <c:f>'小女子水揚数量5月 (上)'!$I$3:$I$4</c:f>
              <c:strCache>
                <c:ptCount val="2"/>
                <c:pt idx="0">
                  <c:v>山田港小女子（イカナゴ）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rgbClr val="0070C0"/>
              </a:solidFill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(上)'!$I$5:$I$19</c:f>
              <c:numCache>
                <c:formatCode>#,##0.0;[Red]\-#,##0.0</c:formatCode>
                <c:ptCount val="15"/>
                <c:pt idx="0">
                  <c:v>4312.2</c:v>
                </c:pt>
                <c:pt idx="1">
                  <c:v>3133.7</c:v>
                </c:pt>
                <c:pt idx="5">
                  <c:v>6206.6</c:v>
                </c:pt>
                <c:pt idx="7">
                  <c:v>3022.8</c:v>
                </c:pt>
                <c:pt idx="8">
                  <c:v>8625.9</c:v>
                </c:pt>
                <c:pt idx="9">
                  <c:v>14581.9</c:v>
                </c:pt>
                <c:pt idx="11">
                  <c:v>13120.6</c:v>
                </c:pt>
                <c:pt idx="12">
                  <c:v>7151.6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6156-4900-A7B5-E34445207796}"/>
            </c:ext>
          </c:extLst>
        </c:ser>
        <c:ser>
          <c:idx val="13"/>
          <c:order val="13"/>
          <c:tx>
            <c:strRef>
              <c:f>'小女子水揚数量5月 (上)'!$O$3:$O$4</c:f>
              <c:strCache>
                <c:ptCount val="2"/>
                <c:pt idx="0">
                  <c:v>田老港小女子（イカナゴ）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B05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9814440189399409E-18"/>
                  <c:y val="1.2467099618604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6156-4900-A7B5-E34445207796}"/>
                </c:ext>
              </c:extLst>
            </c:dLbl>
            <c:dLbl>
              <c:idx val="1"/>
              <c:layout>
                <c:manualLayout>
                  <c:x val="9.7980521163792598E-4"/>
                  <c:y val="1.4960519542325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6156-4900-A7B5-E34445207796}"/>
                </c:ext>
              </c:extLst>
            </c:dLbl>
            <c:dLbl>
              <c:idx val="5"/>
              <c:layout>
                <c:manualLayout>
                  <c:x val="2.9394156349137049E-3"/>
                  <c:y val="1.9947359389767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6156-4900-A7B5-E34445207796}"/>
                </c:ext>
              </c:extLst>
            </c:dLbl>
            <c:dLbl>
              <c:idx val="7"/>
              <c:layout>
                <c:manualLayout>
                  <c:x val="9.7980521163792598E-4"/>
                  <c:y val="2.2440779313488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6156-4900-A7B5-E34445207796}"/>
                </c:ext>
              </c:extLst>
            </c:dLbl>
            <c:dLbl>
              <c:idx val="8"/>
              <c:layout>
                <c:manualLayout>
                  <c:x val="-7.1851552151519478E-17"/>
                  <c:y val="1.4960519542325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6156-4900-A7B5-E34445207796}"/>
                </c:ext>
              </c:extLst>
            </c:dLbl>
            <c:dLbl>
              <c:idx val="9"/>
              <c:layout>
                <c:manualLayout>
                  <c:x val="-7.1851552151519478E-17"/>
                  <c:y val="1.745393946604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6156-4900-A7B5-E34445207796}"/>
                </c:ext>
              </c:extLst>
            </c:dLbl>
            <c:dLbl>
              <c:idx val="11"/>
              <c:layout>
                <c:manualLayout>
                  <c:x val="-9.7980521163792598E-4"/>
                  <c:y val="7.4802597711628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6156-4900-A7B5-E3444520779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(上)'!$O$5:$O$19</c:f>
              <c:numCache>
                <c:formatCode>#,##0.0;[Red]\-#,##0.0</c:formatCode>
                <c:ptCount val="15"/>
                <c:pt idx="0">
                  <c:v>12.5</c:v>
                </c:pt>
                <c:pt idx="1">
                  <c:v>148.80000000000001</c:v>
                </c:pt>
                <c:pt idx="5">
                  <c:v>196.2</c:v>
                </c:pt>
                <c:pt idx="7">
                  <c:v>294.89999999999998</c:v>
                </c:pt>
                <c:pt idx="8">
                  <c:v>243.5</c:v>
                </c:pt>
                <c:pt idx="9">
                  <c:v>336.7</c:v>
                </c:pt>
                <c:pt idx="11">
                  <c:v>91.6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156-4900-A7B5-E3444520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78080"/>
        <c:axId val="123280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'小女子水揚数量5月 (上)'!$B$3:$B$4</c15:sqref>
                        </c15:formulaRef>
                      </c:ext>
                    </c:extLst>
                    <c:strCache>
                      <c:ptCount val="2"/>
                      <c:pt idx="0">
                        <c:v>宮古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rgbClr val="002060"/>
                    </a:solidFill>
                  </a:ln>
                  <a:effectLst/>
                </c:spPr>
                <c:invertIfNegative val="0"/>
                <c:dLbls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B-6156-4900-A7B5-E34445207796}"/>
                      </c:ext>
                    </c:extLst>
                  </c:dLbl>
                  <c:dLbl>
                    <c:idx val="2"/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C-6156-4900-A7B5-E34445207796}"/>
                      </c:ext>
                    </c:extLst>
                  </c:dLbl>
                  <c:dLbl>
                    <c:idx val="4"/>
                    <c:layout>
                      <c:manualLayout>
                        <c:x val="2.024461983287296E-2"/>
                        <c:y val="8.8888888888888889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D-6156-4900-A7B5-E34445207796}"/>
                      </c:ext>
                    </c:extLst>
                  </c:dLbl>
                  <c:dLbl>
                    <c:idx val="10"/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E-6156-4900-A7B5-E34445207796}"/>
                      </c:ext>
                    </c:extLst>
                  </c:dLbl>
                  <c:dLbl>
                    <c:idx val="11"/>
                    <c:layout>
                      <c:manualLayout>
                        <c:x val="3.2053981402048848E-2"/>
                        <c:y val="6.8888888888888888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F-6156-4900-A7B5-E34445207796}"/>
                      </c:ext>
                    </c:extLst>
                  </c:dLbl>
                  <c:dLbl>
                    <c:idx val="12"/>
                    <c:layout>
                      <c:manualLayout>
                        <c:x val="2.6992826443830612E-2"/>
                        <c:y val="1.3333333333333334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0-6156-4900-A7B5-E3444520779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>
</c:separator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'小女子水揚数量5月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42856</c:v>
                      </c:pt>
                      <c:pt idx="1">
                        <c:v>42857</c:v>
                      </c:pt>
                      <c:pt idx="2">
                        <c:v>42858</c:v>
                      </c:pt>
                      <c:pt idx="3">
                        <c:v>42859</c:v>
                      </c:pt>
                      <c:pt idx="4">
                        <c:v>42860</c:v>
                      </c:pt>
                      <c:pt idx="5">
                        <c:v>42861</c:v>
                      </c:pt>
                      <c:pt idx="6">
                        <c:v>42862</c:v>
                      </c:pt>
                      <c:pt idx="7">
                        <c:v>42863</c:v>
                      </c:pt>
                      <c:pt idx="8">
                        <c:v>42864</c:v>
                      </c:pt>
                      <c:pt idx="9">
                        <c:v>42865</c:v>
                      </c:pt>
                      <c:pt idx="10">
                        <c:v>42866</c:v>
                      </c:pt>
                      <c:pt idx="11">
                        <c:v>42867</c:v>
                      </c:pt>
                      <c:pt idx="12">
                        <c:v>42868</c:v>
                      </c:pt>
                      <c:pt idx="13">
                        <c:v>42869</c:v>
                      </c:pt>
                      <c:pt idx="14">
                        <c:v>42870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'小女子水揚数量5月 (上)'!$B$5:$B$19</c15:sqref>
                        </c15:formulaRef>
                      </c:ext>
                    </c:extLst>
                    <c:numCache>
                      <c:formatCode>#,##0.0;[Red]\-#,##0.0</c:formatCode>
                      <c:ptCount val="15"/>
                      <c:pt idx="0" formatCode="#,##0_);[Red]\(#,##0\)">
                        <c:v>0</c:v>
                      </c:pt>
                      <c:pt idx="2" formatCode="#,##0_);[Red]\(#,##0\)">
                        <c:v>0</c:v>
                      </c:pt>
                      <c:pt idx="3" formatCode="#,##0_);[Red]\(#,##0\)">
                        <c:v>0</c:v>
                      </c:pt>
                      <c:pt idx="4" formatCode="#,##0_);[Red]\(#,##0\)">
                        <c:v>0</c:v>
                      </c:pt>
                      <c:pt idx="6" formatCode="#,##0_);[Red]\(#,##0\)">
                        <c:v>0</c:v>
                      </c:pt>
                      <c:pt idx="13" formatCode="#,##0_);[Red]\(#,##0\)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1-6156-4900-A7B5-E34445207796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(上)'!$D$3:$D$4</c15:sqref>
                        </c15:formulaRef>
                      </c:ext>
                    </c:extLst>
                    <c:strCache>
                      <c:ptCount val="2"/>
                      <c:pt idx="0">
                        <c:v>宮古港小女子（イカナゴ）</c:v>
                      </c:pt>
                      <c:pt idx="1">
                        <c:v>水揚げ　　 金額(円)</c:v>
                      </c:pt>
                    </c:strCache>
                  </c:strRef>
                </c:tx>
                <c:spPr>
                  <a:solidFill>
                    <a:schemeClr val="bg1">
                      <a:lumMod val="75000"/>
                    </a:schemeClr>
                  </a:solidFill>
                  <a:ln w="12700">
                    <a:solidFill>
                      <a:schemeClr val="accent2">
                        <a:lumMod val="50000"/>
                      </a:schemeClr>
                    </a:solidFill>
                  </a:ln>
                  <a:effectLst/>
                </c:spPr>
                <c:invertIfNegative val="0"/>
                <c:dPt>
                  <c:idx val="1"/>
                  <c:invertIfNegative val="0"/>
                  <c:bubble3D val="0"/>
                  <c:spPr>
                    <a:solidFill>
                      <a:schemeClr val="bg1">
                        <a:lumMod val="75000"/>
                      </a:schemeClr>
                    </a:solidFill>
                    <a:ln w="12700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156-4900-A7B5-E34445207796}"/>
                    </c:ext>
                  </c:extLst>
                </c:dPt>
                <c:dLbls>
                  <c:dLbl>
                    <c:idx val="0"/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4-6156-4900-A7B5-E34445207796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2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42856</c:v>
                      </c:pt>
                      <c:pt idx="1">
                        <c:v>42857</c:v>
                      </c:pt>
                      <c:pt idx="2">
                        <c:v>42858</c:v>
                      </c:pt>
                      <c:pt idx="3">
                        <c:v>42859</c:v>
                      </c:pt>
                      <c:pt idx="4">
                        <c:v>42860</c:v>
                      </c:pt>
                      <c:pt idx="5">
                        <c:v>42861</c:v>
                      </c:pt>
                      <c:pt idx="6">
                        <c:v>42862</c:v>
                      </c:pt>
                      <c:pt idx="7">
                        <c:v>42863</c:v>
                      </c:pt>
                      <c:pt idx="8">
                        <c:v>42864</c:v>
                      </c:pt>
                      <c:pt idx="9">
                        <c:v>42865</c:v>
                      </c:pt>
                      <c:pt idx="10">
                        <c:v>42866</c:v>
                      </c:pt>
                      <c:pt idx="11">
                        <c:v>42867</c:v>
                      </c:pt>
                      <c:pt idx="12">
                        <c:v>42868</c:v>
                      </c:pt>
                      <c:pt idx="13">
                        <c:v>42869</c:v>
                      </c:pt>
                      <c:pt idx="14">
                        <c:v>42870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(上)'!$D$5:$D$19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1">
                        <c:v>167710</c:v>
                      </c:pt>
                      <c:pt idx="5">
                        <c:v>270201</c:v>
                      </c:pt>
                      <c:pt idx="7">
                        <c:v>1709679</c:v>
                      </c:pt>
                      <c:pt idx="8">
                        <c:v>1248960</c:v>
                      </c:pt>
                      <c:pt idx="9">
                        <c:v>712180</c:v>
                      </c:pt>
                      <c:pt idx="10">
                        <c:v>1443540</c:v>
                      </c:pt>
                      <c:pt idx="11">
                        <c:v>1792879</c:v>
                      </c:pt>
                      <c:pt idx="12">
                        <c:v>2237040</c:v>
                      </c:pt>
                      <c:pt idx="14">
                        <c:v>1125600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5-6156-4900-A7B5-E3444520779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(上)'!$J$3:$J$4</c15:sqref>
                        </c15:formulaRef>
                      </c:ext>
                    </c:extLst>
                    <c:strCache>
                      <c:ptCount val="2"/>
                      <c:pt idx="0">
                        <c:v>山田港小女子（イカナゴ）</c:v>
                      </c:pt>
                      <c:pt idx="1">
                        <c:v>水揚げ　　 金額(円)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solidFill>
                      <a:srgbClr val="0070C0"/>
                    </a:solidFill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3.0709249030438177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E-6156-4900-A7B5-E34445207796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206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42856</c:v>
                      </c:pt>
                      <c:pt idx="1">
                        <c:v>42857</c:v>
                      </c:pt>
                      <c:pt idx="2">
                        <c:v>42858</c:v>
                      </c:pt>
                      <c:pt idx="3">
                        <c:v>42859</c:v>
                      </c:pt>
                      <c:pt idx="4">
                        <c:v>42860</c:v>
                      </c:pt>
                      <c:pt idx="5">
                        <c:v>42861</c:v>
                      </c:pt>
                      <c:pt idx="6">
                        <c:v>42862</c:v>
                      </c:pt>
                      <c:pt idx="7">
                        <c:v>42863</c:v>
                      </c:pt>
                      <c:pt idx="8">
                        <c:v>42864</c:v>
                      </c:pt>
                      <c:pt idx="9">
                        <c:v>42865</c:v>
                      </c:pt>
                      <c:pt idx="10">
                        <c:v>42866</c:v>
                      </c:pt>
                      <c:pt idx="11">
                        <c:v>42867</c:v>
                      </c:pt>
                      <c:pt idx="12">
                        <c:v>42868</c:v>
                      </c:pt>
                      <c:pt idx="13">
                        <c:v>42869</c:v>
                      </c:pt>
                      <c:pt idx="14">
                        <c:v>42870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(上)'!$J$5:$J$19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0">
                        <c:v>967906</c:v>
                      </c:pt>
                      <c:pt idx="1">
                        <c:v>637304</c:v>
                      </c:pt>
                      <c:pt idx="5">
                        <c:v>982425</c:v>
                      </c:pt>
                      <c:pt idx="7">
                        <c:v>760276</c:v>
                      </c:pt>
                      <c:pt idx="8">
                        <c:v>1576978</c:v>
                      </c:pt>
                      <c:pt idx="9">
                        <c:v>2615281</c:v>
                      </c:pt>
                      <c:pt idx="11">
                        <c:v>1867034</c:v>
                      </c:pt>
                      <c:pt idx="12">
                        <c:v>1092829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F-6156-4900-A7B5-E34445207796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(上)'!$P$3:$P$4</c15:sqref>
                        </c15:formulaRef>
                      </c:ext>
                    </c:extLst>
                    <c:strCache>
                      <c:ptCount val="2"/>
                      <c:pt idx="0">
                        <c:v>田老港小女子（イカナゴ）</c:v>
                      </c:pt>
                      <c:pt idx="1">
                        <c:v>水揚げ　　 金額(円)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42856</c:v>
                      </c:pt>
                      <c:pt idx="1">
                        <c:v>42857</c:v>
                      </c:pt>
                      <c:pt idx="2">
                        <c:v>42858</c:v>
                      </c:pt>
                      <c:pt idx="3">
                        <c:v>42859</c:v>
                      </c:pt>
                      <c:pt idx="4">
                        <c:v>42860</c:v>
                      </c:pt>
                      <c:pt idx="5">
                        <c:v>42861</c:v>
                      </c:pt>
                      <c:pt idx="6">
                        <c:v>42862</c:v>
                      </c:pt>
                      <c:pt idx="7">
                        <c:v>42863</c:v>
                      </c:pt>
                      <c:pt idx="8">
                        <c:v>42864</c:v>
                      </c:pt>
                      <c:pt idx="9">
                        <c:v>42865</c:v>
                      </c:pt>
                      <c:pt idx="10">
                        <c:v>42866</c:v>
                      </c:pt>
                      <c:pt idx="11">
                        <c:v>42867</c:v>
                      </c:pt>
                      <c:pt idx="12">
                        <c:v>42868</c:v>
                      </c:pt>
                      <c:pt idx="13">
                        <c:v>42869</c:v>
                      </c:pt>
                      <c:pt idx="14">
                        <c:v>42870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(上)'!$P$5:$P$19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0">
                        <c:v>15926</c:v>
                      </c:pt>
                      <c:pt idx="1">
                        <c:v>25568</c:v>
                      </c:pt>
                      <c:pt idx="5">
                        <c:v>36730</c:v>
                      </c:pt>
                      <c:pt idx="7">
                        <c:v>51368</c:v>
                      </c:pt>
                      <c:pt idx="8">
                        <c:v>24980</c:v>
                      </c:pt>
                      <c:pt idx="9">
                        <c:v>41120</c:v>
                      </c:pt>
                      <c:pt idx="11">
                        <c:v>8099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9-6156-4900-A7B5-E3444520779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3"/>
          <c:tx>
            <c:strRef>
              <c:f>'小女子水揚数量5月 (上)'!$E$3:$E$4</c:f>
              <c:strCache>
                <c:ptCount val="2"/>
                <c:pt idx="0">
                  <c:v>宮古港小女子（イカナゴ）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5676883386206833E-2"/>
                  <c:y val="5.4855238321861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6156-4900-A7B5-E3444520779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56-4900-A7B5-E34445207796}"/>
                </c:ext>
              </c:extLst>
            </c:dLbl>
            <c:dLbl>
              <c:idx val="3"/>
              <c:layout>
                <c:manualLayout>
                  <c:x val="6.37459104739713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56-4900-A7B5-E34445207796}"/>
                </c:ext>
              </c:extLst>
            </c:dLbl>
            <c:dLbl>
              <c:idx val="4"/>
              <c:layout>
                <c:manualLayout>
                  <c:x val="-1.0624318412329019E-3"/>
                  <c:y val="7.35104581650246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56-4900-A7B5-E34445207796}"/>
                </c:ext>
              </c:extLst>
            </c:dLbl>
            <c:dLbl>
              <c:idx val="5"/>
              <c:layout>
                <c:manualLayout>
                  <c:x val="1.6739316265692313E-2"/>
                  <c:y val="2.7729185539106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56-4900-A7B5-E34445207796}"/>
                </c:ext>
              </c:extLst>
            </c:dLbl>
            <c:dLbl>
              <c:idx val="6"/>
              <c:layout>
                <c:manualLayout>
                  <c:x val="-6.0596029649894669E-2"/>
                  <c:y val="-5.2361818398140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570530352533261"/>
                      <c:h val="0.101444887762726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156-4900-A7B5-E34445207796}"/>
                </c:ext>
              </c:extLst>
            </c:dLbl>
            <c:dLbl>
              <c:idx val="7"/>
              <c:layout>
                <c:manualLayout>
                  <c:x val="1.2737467751292961E-2"/>
                  <c:y val="-4.9653021966047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56-4900-A7B5-E34445207796}"/>
                </c:ext>
              </c:extLst>
            </c:dLbl>
            <c:dLbl>
              <c:idx val="8"/>
              <c:layout>
                <c:manualLayout>
                  <c:x val="1.1757662539655038E-2"/>
                  <c:y val="2.7427619160930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6156-4900-A7B5-E34445207796}"/>
                </c:ext>
              </c:extLst>
            </c:dLbl>
            <c:dLbl>
              <c:idx val="9"/>
              <c:layout>
                <c:manualLayout>
                  <c:x val="1.1757662539655109E-2"/>
                  <c:y val="-6.955738458705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56-4900-A7B5-E34445207796}"/>
                </c:ext>
              </c:extLst>
            </c:dLbl>
            <c:dLbl>
              <c:idx val="11"/>
              <c:layout>
                <c:manualLayout>
                  <c:x val="1.1757662539655109E-2"/>
                  <c:y val="-4.4881558626977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6156-4900-A7B5-E34445207796}"/>
                </c:ext>
              </c:extLst>
            </c:dLbl>
            <c:dLbl>
              <c:idx val="12"/>
              <c:layout>
                <c:manualLayout>
                  <c:x val="1.3799900630778537E-2"/>
                  <c:y val="-2.716924588379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56-4900-A7B5-E344452077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(上)'!$E$5:$E$19</c:f>
              <c:numCache>
                <c:formatCode>#,##0_);[Red]\(#,##0\)</c:formatCode>
                <c:ptCount val="15"/>
                <c:pt idx="1">
                  <c:v>2000</c:v>
                </c:pt>
                <c:pt idx="5">
                  <c:v>1300</c:v>
                </c:pt>
                <c:pt idx="7">
                  <c:v>300</c:v>
                </c:pt>
                <c:pt idx="8">
                  <c:v>1200</c:v>
                </c:pt>
                <c:pt idx="9">
                  <c:v>160</c:v>
                </c:pt>
                <c:pt idx="10">
                  <c:v>140</c:v>
                </c:pt>
                <c:pt idx="11">
                  <c:v>450</c:v>
                </c:pt>
                <c:pt idx="12">
                  <c:v>130</c:v>
                </c:pt>
                <c:pt idx="14">
                  <c:v>140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6156-4900-A7B5-E34445207796}"/>
            </c:ext>
          </c:extLst>
        </c:ser>
        <c:ser>
          <c:idx val="2"/>
          <c:order val="4"/>
          <c:tx>
            <c:strRef>
              <c:f>'小女子水揚数量5月 (上)'!$F$3:$F$4</c:f>
              <c:strCache>
                <c:ptCount val="2"/>
                <c:pt idx="0">
                  <c:v>宮古港小女子（イカナゴ）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200994309414769E-2"/>
                  <c:y val="-3.1149097480153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6156-4900-A7B5-E34445207796}"/>
                </c:ext>
              </c:extLst>
            </c:dLbl>
            <c:dLbl>
              <c:idx val="2"/>
              <c:layout>
                <c:manualLayout>
                  <c:x val="7.0120501521368946E-4"/>
                  <c:y val="-1.8359285161923578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6156-4900-A7B5-E34445207796}"/>
                </c:ext>
              </c:extLst>
            </c:dLbl>
            <c:dLbl>
              <c:idx val="3"/>
              <c:layout>
                <c:manualLayout>
                  <c:x val="6.6481463325020161E-3"/>
                  <c:y val="3.69385228758371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56-4900-A7B5-E34445207796}"/>
                </c:ext>
              </c:extLst>
            </c:dLbl>
            <c:dLbl>
              <c:idx val="4"/>
              <c:layout>
                <c:manualLayout>
                  <c:x val="7.0120501521368946E-4"/>
                  <c:y val="-2.5710330978426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56-4900-A7B5-E34445207796}"/>
                </c:ext>
              </c:extLst>
            </c:dLbl>
            <c:dLbl>
              <c:idx val="5"/>
              <c:layout>
                <c:manualLayout>
                  <c:x val="1.637809988766958E-2"/>
                  <c:y val="-1.20685450953644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56-4900-A7B5-E34445207796}"/>
                </c:ext>
              </c:extLst>
            </c:dLbl>
            <c:dLbl>
              <c:idx val="6"/>
              <c:layout>
                <c:manualLayout>
                  <c:x val="1.3616462533411549E-3"/>
                  <c:y val="1.6187761977513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56-4900-A7B5-E34445207796}"/>
                </c:ext>
              </c:extLst>
            </c:dLbl>
            <c:dLbl>
              <c:idx val="7"/>
              <c:layout>
                <c:manualLayout>
                  <c:x val="1.5398294676031578E-2"/>
                  <c:y val="-5.8921279788023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56-4900-A7B5-E34445207796}"/>
                </c:ext>
              </c:extLst>
            </c:dLbl>
            <c:dLbl>
              <c:idx val="8"/>
              <c:layout>
                <c:manualLayout>
                  <c:x val="1.2242550394390889E-2"/>
                  <c:y val="-3.3569285464382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56-4900-A7B5-E34445207796}"/>
                </c:ext>
              </c:extLst>
            </c:dLbl>
            <c:dLbl>
              <c:idx val="9"/>
              <c:layout>
                <c:manualLayout>
                  <c:x val="1.1492497932379551E-2"/>
                  <c:y val="-4.8986081219521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156-4900-A7B5-E34445207796}"/>
                </c:ext>
              </c:extLst>
            </c:dLbl>
            <c:dLbl>
              <c:idx val="10"/>
              <c:layout>
                <c:manualLayout>
                  <c:x val="4.8488785473577666E-4"/>
                  <c:y val="-4.1020291726204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56-4900-A7B5-E34445207796}"/>
                </c:ext>
              </c:extLst>
            </c:dLbl>
            <c:dLbl>
              <c:idx val="11"/>
              <c:layout>
                <c:manualLayout>
                  <c:x val="1.3119283183765167E-2"/>
                  <c:y val="-7.6045381027940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56-4900-A7B5-E34445207796}"/>
                </c:ext>
              </c:extLst>
            </c:dLbl>
            <c:dLbl>
              <c:idx val="12"/>
              <c:layout>
                <c:manualLayout>
                  <c:x val="1.3016287911518045E-2"/>
                  <c:y val="-6.8386851548845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56-4900-A7B5-E34445207796}"/>
                </c:ext>
              </c:extLst>
            </c:dLbl>
            <c:dLbl>
              <c:idx val="13"/>
              <c:layout>
                <c:manualLayout>
                  <c:x val="-3.6122682601917339E-4"/>
                  <c:y val="6.14420089308444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156-4900-A7B5-E34445207796}"/>
                </c:ext>
              </c:extLst>
            </c:dLbl>
            <c:dLbl>
              <c:idx val="14"/>
              <c:layout>
                <c:manualLayout>
                  <c:x val="-3.6122682601917339E-4"/>
                  <c:y val="-1.8359285161923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156-4900-A7B5-E3444520779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(上)'!$F$5:$F$19</c:f>
              <c:numCache>
                <c:formatCode>#,##0.0;[Red]\-#,##0.0</c:formatCode>
                <c:ptCount val="15"/>
                <c:pt idx="1">
                  <c:v>1233.1600000000001</c:v>
                </c:pt>
                <c:pt idx="5">
                  <c:v>495.87</c:v>
                </c:pt>
                <c:pt idx="7">
                  <c:v>169.86</c:v>
                </c:pt>
                <c:pt idx="8">
                  <c:v>154.32</c:v>
                </c:pt>
                <c:pt idx="9">
                  <c:v>141.05000000000001</c:v>
                </c:pt>
                <c:pt idx="10">
                  <c:v>140</c:v>
                </c:pt>
                <c:pt idx="11">
                  <c:v>152.47999999999999</c:v>
                </c:pt>
                <c:pt idx="12">
                  <c:v>130</c:v>
                </c:pt>
                <c:pt idx="14">
                  <c:v>139.97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156-4900-A7B5-E34445207796}"/>
            </c:ext>
          </c:extLst>
        </c:ser>
        <c:ser>
          <c:idx val="5"/>
          <c:order val="5"/>
          <c:tx>
            <c:strRef>
              <c:f>'小女子水揚数量5月 (上)'!$G$3:$G$4</c:f>
              <c:strCache>
                <c:ptCount val="2"/>
                <c:pt idx="0">
                  <c:v>宮古港小女子（イカナゴ）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0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6156-4900-A7B5-E34445207796}"/>
                </c:ext>
              </c:extLst>
            </c:dLbl>
            <c:dLbl>
              <c:idx val="1"/>
              <c:layout>
                <c:manualLayout>
                  <c:x val="1.5678349236523437E-2"/>
                  <c:y val="-4.974510180417592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9909425880435984E-2"/>
                      <c:h val="9.62314804670980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6156-4900-A7B5-E34445207796}"/>
                </c:ext>
              </c:extLst>
            </c:dLbl>
            <c:dLbl>
              <c:idx val="2"/>
              <c:layout>
                <c:manualLayout>
                  <c:x val="1.311258346522310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156-4900-A7B5-E34445207796}"/>
                </c:ext>
              </c:extLst>
            </c:dLbl>
            <c:dLbl>
              <c:idx val="3"/>
              <c:layout>
                <c:manualLayout>
                  <c:x val="6.921701617606856E-3"/>
                  <c:y val="-4.90069721100168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156-4900-A7B5-E34445207796}"/>
                </c:ext>
              </c:extLst>
            </c:dLbl>
            <c:dLbl>
              <c:idx val="4"/>
              <c:layout>
                <c:manualLayout>
                  <c:x val="3.3997818919451618E-4"/>
                  <c:y val="-8.984507763702653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156-4900-A7B5-E34445207796}"/>
                </c:ext>
              </c:extLst>
            </c:dLbl>
            <c:dLbl>
              <c:idx val="5"/>
              <c:layout>
                <c:manualLayout>
                  <c:x val="1.8154401871350735E-2"/>
                  <c:y val="1.2426066172616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156-4900-A7B5-E34445207796}"/>
                </c:ext>
              </c:extLst>
            </c:dLbl>
            <c:dLbl>
              <c:idx val="6"/>
              <c:layout>
                <c:manualLayout>
                  <c:x val="-2.3629488021624759E-3"/>
                  <c:y val="-2.2388082739204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156-4900-A7B5-E34445207796}"/>
                </c:ext>
              </c:extLst>
            </c:dLbl>
            <c:dLbl>
              <c:idx val="7"/>
              <c:layout>
                <c:manualLayout>
                  <c:x val="1.5037078298008917E-2"/>
                  <c:y val="2.66579966332950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156-4900-A7B5-E34445207796}"/>
                </c:ext>
              </c:extLst>
            </c:dLbl>
            <c:dLbl>
              <c:idx val="8"/>
              <c:layout>
                <c:manualLayout>
                  <c:x val="1.4377985705644837E-2"/>
                  <c:y val="-1.4925376064660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156-4900-A7B5-E34445207796}"/>
                </c:ext>
              </c:extLst>
            </c:dLbl>
            <c:dLbl>
              <c:idx val="9"/>
              <c:layout>
                <c:manualLayout>
                  <c:x val="1.1227410475120591E-2"/>
                  <c:y val="-2.4875692218527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156-4900-A7B5-E34445207796}"/>
                </c:ext>
              </c:extLst>
            </c:dLbl>
            <c:dLbl>
              <c:idx val="10"/>
              <c:layout>
                <c:manualLayout>
                  <c:x val="1.4497259631408082E-3"/>
                  <c:y val="-1.9874912779385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156-4900-A7B5-E34445207796}"/>
                </c:ext>
              </c:extLst>
            </c:dLbl>
            <c:dLbl>
              <c:idx val="11"/>
              <c:layout>
                <c:manualLayout>
                  <c:x val="1.4269821382281278E-2"/>
                  <c:y val="-5.4855238321861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156-4900-A7B5-E34445207796}"/>
                </c:ext>
              </c:extLst>
            </c:dLbl>
            <c:dLbl>
              <c:idx val="12"/>
              <c:layout>
                <c:manualLayout>
                  <c:x val="1.437798570564491E-2"/>
                  <c:y val="-9.96189975823652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156-4900-A7B5-E34445207796}"/>
                </c:ext>
              </c:extLst>
            </c:dLbl>
            <c:dLbl>
              <c:idx val="13"/>
              <c:layout>
                <c:manualLayout>
                  <c:x val="1.4024100304273787E-3"/>
                  <c:y val="-2.45034860550082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156-4900-A7B5-E34445207796}"/>
                </c:ext>
              </c:extLst>
            </c:dLbl>
            <c:dLbl>
              <c:idx val="14"/>
              <c:layout>
                <c:manualLayout>
                  <c:x val="8.5227623409166674E-4"/>
                  <c:y val="1.5046709412130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156-4900-A7B5-E3444520779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(上)'!$G$5:$G$19</c:f>
              <c:numCache>
                <c:formatCode>#,##0_);[Red]\(#,##0\)</c:formatCode>
                <c:ptCount val="15"/>
                <c:pt idx="1">
                  <c:v>500</c:v>
                </c:pt>
                <c:pt idx="5">
                  <c:v>80</c:v>
                </c:pt>
                <c:pt idx="7">
                  <c:v>100</c:v>
                </c:pt>
                <c:pt idx="8">
                  <c:v>135</c:v>
                </c:pt>
                <c:pt idx="9">
                  <c:v>140</c:v>
                </c:pt>
                <c:pt idx="10">
                  <c:v>140</c:v>
                </c:pt>
                <c:pt idx="11">
                  <c:v>150</c:v>
                </c:pt>
                <c:pt idx="12">
                  <c:v>130</c:v>
                </c:pt>
                <c:pt idx="14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6156-4900-A7B5-E34445207796}"/>
            </c:ext>
          </c:extLst>
        </c:ser>
        <c:ser>
          <c:idx val="9"/>
          <c:order val="9"/>
          <c:tx>
            <c:strRef>
              <c:f>'小女子水揚数量5月 (上)'!$K$3:$K$4</c:f>
              <c:strCache>
                <c:ptCount val="2"/>
                <c:pt idx="0">
                  <c:v>山田港小女子（イカナゴ）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5929163940699393E-2"/>
                  <c:y val="-3.7214783192229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6156-4900-A7B5-E34445207796}"/>
                </c:ext>
              </c:extLst>
            </c:dLbl>
            <c:dLbl>
              <c:idx val="1"/>
              <c:layout>
                <c:manualLayout>
                  <c:x val="1.7888774363975249E-2"/>
                  <c:y val="-2.1175417785269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6156-4900-A7B5-E34445207796}"/>
                </c:ext>
              </c:extLst>
            </c:dLbl>
            <c:dLbl>
              <c:idx val="3"/>
              <c:layout>
                <c:manualLayout>
                  <c:x val="1.3359871263377025E-3"/>
                  <c:y val="-2.0809633767424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156-4900-A7B5-E34445207796}"/>
                </c:ext>
              </c:extLst>
            </c:dLbl>
            <c:dLbl>
              <c:idx val="4"/>
              <c:layout>
                <c:manualLayout>
                  <c:x val="2.3984189675705257E-3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156-4900-A7B5-E34445207796}"/>
                </c:ext>
              </c:extLst>
            </c:dLbl>
            <c:dLbl>
              <c:idx val="5"/>
              <c:layout>
                <c:manualLayout>
                  <c:x val="2.1746660947278767E-2"/>
                  <c:y val="-1.8574604105779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156-4900-A7B5-E34445207796}"/>
                </c:ext>
              </c:extLst>
            </c:dLbl>
            <c:dLbl>
              <c:idx val="6"/>
              <c:layout>
                <c:manualLayout>
                  <c:x val="2.7355528510476161E-4"/>
                  <c:y val="3.69385228758371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156-4900-A7B5-E34445207796}"/>
                </c:ext>
              </c:extLst>
            </c:dLbl>
            <c:dLbl>
              <c:idx val="7"/>
              <c:layout>
                <c:manualLayout>
                  <c:x val="1.3908219254175291E-2"/>
                  <c:y val="-5.93532107984325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156-4900-A7B5-E34445207796}"/>
                </c:ext>
              </c:extLst>
            </c:dLbl>
            <c:dLbl>
              <c:idx val="8"/>
              <c:layout>
                <c:manualLayout>
                  <c:x val="1.2009943094147707E-2"/>
                  <c:y val="1.1239041223102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6156-4900-A7B5-E34445207796}"/>
                </c:ext>
              </c:extLst>
            </c:dLbl>
            <c:dLbl>
              <c:idx val="9"/>
              <c:layout>
                <c:manualLayout>
                  <c:x val="1.301104171038501E-2"/>
                  <c:y val="-1.8445417467211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156-4900-A7B5-E34445207796}"/>
                </c:ext>
              </c:extLst>
            </c:dLbl>
            <c:dLbl>
              <c:idx val="10"/>
              <c:layout>
                <c:manualLayout>
                  <c:x val="-7.8887655612794533E-4"/>
                  <c:y val="-2.8160679583927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156-4900-A7B5-E34445207796}"/>
                </c:ext>
              </c:extLst>
            </c:dLbl>
            <c:dLbl>
              <c:idx val="11"/>
              <c:layout>
                <c:manualLayout>
                  <c:x val="1.2404333979336138E-2"/>
                  <c:y val="-6.6056976412247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6156-4900-A7B5-E34445207796}"/>
                </c:ext>
              </c:extLst>
            </c:dLbl>
            <c:dLbl>
              <c:idx val="12"/>
              <c:layout>
                <c:manualLayout>
                  <c:x val="1.4805396797965711E-2"/>
                  <c:y val="1.3409101885850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156-4900-A7B5-E34445207796}"/>
                </c:ext>
              </c:extLst>
            </c:dLbl>
            <c:dLbl>
              <c:idx val="13"/>
              <c:layout>
                <c:manualLayout>
                  <c:x val="-7.8887655612802329E-4"/>
                  <c:y val="2.8197338342591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156-4900-A7B5-E34445207796}"/>
                </c:ext>
              </c:extLst>
            </c:dLbl>
            <c:dLbl>
              <c:idx val="14"/>
              <c:layout>
                <c:manualLayout>
                  <c:x val="1.3359871263375466E-3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156-4900-A7B5-E344452077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(上)'!$K$5:$K$19</c:f>
              <c:numCache>
                <c:formatCode>#,##0_);[Red]\(#,##0\)</c:formatCode>
                <c:ptCount val="15"/>
                <c:pt idx="0">
                  <c:v>1819</c:v>
                </c:pt>
                <c:pt idx="1">
                  <c:v>2000</c:v>
                </c:pt>
                <c:pt idx="5">
                  <c:v>2046</c:v>
                </c:pt>
                <c:pt idx="7">
                  <c:v>2046</c:v>
                </c:pt>
                <c:pt idx="8">
                  <c:v>1511</c:v>
                </c:pt>
                <c:pt idx="9">
                  <c:v>1200</c:v>
                </c:pt>
                <c:pt idx="11">
                  <c:v>260</c:v>
                </c:pt>
                <c:pt idx="12">
                  <c:v>700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B-6156-4900-A7B5-E34445207796}"/>
            </c:ext>
          </c:extLst>
        </c:ser>
        <c:ser>
          <c:idx val="10"/>
          <c:order val="10"/>
          <c:tx>
            <c:strRef>
              <c:f>'小女子水揚数量5月 (上)'!$L$3:$L$4</c:f>
              <c:strCache>
                <c:ptCount val="2"/>
                <c:pt idx="0">
                  <c:v>山田港小女子（イカナゴ）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3329825579242326E-2"/>
                  <c:y val="-1.844541746721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156-4900-A7B5-E34445207796}"/>
                </c:ext>
              </c:extLst>
            </c:dLbl>
            <c:dLbl>
              <c:idx val="1"/>
              <c:layout>
                <c:manualLayout>
                  <c:x val="1.5343749614249919E-2"/>
                  <c:y val="-5.3589876793642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6156-4900-A7B5-E34445207796}"/>
                </c:ext>
              </c:extLst>
            </c:dLbl>
            <c:dLbl>
              <c:idx val="2"/>
              <c:layout>
                <c:manualLayout>
                  <c:x val="-7.8887655612802329E-4"/>
                  <c:y val="-1.100823934542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156-4900-A7B5-E34445207796}"/>
                </c:ext>
              </c:extLst>
            </c:dLbl>
            <c:dLbl>
              <c:idx val="3"/>
              <c:layout>
                <c:manualLayout>
                  <c:x val="-1.4236586672520747E-3"/>
                  <c:y val="-1.8359285161923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156-4900-A7B5-E34445207796}"/>
                </c:ext>
              </c:extLst>
            </c:dLbl>
            <c:dLbl>
              <c:idx val="4"/>
              <c:layout>
                <c:manualLayout>
                  <c:x val="7.0120501521368946E-4"/>
                  <c:y val="-1.1008239345421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156-4900-A7B5-E34445207796}"/>
                </c:ext>
              </c:extLst>
            </c:dLbl>
            <c:dLbl>
              <c:idx val="5"/>
              <c:layout>
                <c:manualLayout>
                  <c:x val="1.5315667008184073E-2"/>
                  <c:y val="-1.8876170483955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156-4900-A7B5-E34445207796}"/>
                </c:ext>
              </c:extLst>
            </c:dLbl>
            <c:dLbl>
              <c:idx val="6"/>
              <c:layout>
                <c:manualLayout>
                  <c:x val="3.3111064784249381E-4"/>
                  <c:y val="-2.4837273699694722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3773962020822329E-2"/>
                      <c:h val="3.74229973127200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1-6156-4900-A7B5-E34445207796}"/>
                </c:ext>
              </c:extLst>
            </c:dLbl>
            <c:dLbl>
              <c:idx val="7"/>
              <c:layout>
                <c:manualLayout>
                  <c:x val="1.3356056584908222E-2"/>
                  <c:y val="-4.135994656620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156-4900-A7B5-E34445207796}"/>
                </c:ext>
              </c:extLst>
            </c:dLbl>
            <c:dLbl>
              <c:idx val="8"/>
              <c:layout>
                <c:manualLayout>
                  <c:x val="1.1424528767698146E-2"/>
                  <c:y val="-5.857671664108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6156-4900-A7B5-E34445207796}"/>
                </c:ext>
              </c:extLst>
            </c:dLbl>
            <c:dLbl>
              <c:idx val="9"/>
              <c:layout>
                <c:manualLayout>
                  <c:x val="1.1396446161632301E-2"/>
                  <c:y val="-0.1161625442778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6156-4900-A7B5-E34445207796}"/>
                </c:ext>
              </c:extLst>
            </c:dLbl>
            <c:dLbl>
              <c:idx val="10"/>
              <c:layout>
                <c:manualLayout>
                  <c:x val="7.0120501521368946E-4"/>
                  <c:y val="-2.8160679583927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6156-4900-A7B5-E34445207796}"/>
                </c:ext>
              </c:extLst>
            </c:dLbl>
            <c:dLbl>
              <c:idx val="11"/>
              <c:layout>
                <c:manualLayout>
                  <c:x val="1.4363944402611989E-2"/>
                  <c:y val="-3.6135937327595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6156-4900-A7B5-E34445207796}"/>
                </c:ext>
              </c:extLst>
            </c:dLbl>
            <c:dLbl>
              <c:idx val="12"/>
              <c:layout>
                <c:manualLayout>
                  <c:x val="1.3356056584908222E-2"/>
                  <c:y val="-8.3188145614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6156-4900-A7B5-E34445207796}"/>
                </c:ext>
              </c:extLst>
            </c:dLbl>
            <c:dLbl>
              <c:idx val="13"/>
              <c:layout>
                <c:manualLayout>
                  <c:x val="-3.6122682601917339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6156-4900-A7B5-E34445207796}"/>
                </c:ext>
              </c:extLst>
            </c:dLbl>
            <c:dLbl>
              <c:idx val="14"/>
              <c:layout>
                <c:manualLayout>
                  <c:x val="-3.6122682601917339E-4"/>
                  <c:y val="-2.5710330978426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6156-4900-A7B5-E3444520779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(上)'!$L$5:$L$19</c:f>
              <c:numCache>
                <c:formatCode>#,##0.0;[Red]\-#,##0.0</c:formatCode>
                <c:ptCount val="15"/>
                <c:pt idx="0">
                  <c:v>224.46</c:v>
                </c:pt>
                <c:pt idx="1">
                  <c:v>203.37</c:v>
                </c:pt>
                <c:pt idx="5">
                  <c:v>158.29</c:v>
                </c:pt>
                <c:pt idx="7">
                  <c:v>251.51</c:v>
                </c:pt>
                <c:pt idx="8">
                  <c:v>182.82</c:v>
                </c:pt>
                <c:pt idx="9">
                  <c:v>179.35</c:v>
                </c:pt>
                <c:pt idx="11">
                  <c:v>142.30000000000001</c:v>
                </c:pt>
                <c:pt idx="12">
                  <c:v>152.81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6156-4900-A7B5-E34445207796}"/>
            </c:ext>
          </c:extLst>
        </c:ser>
        <c:ser>
          <c:idx val="11"/>
          <c:order val="11"/>
          <c:tx>
            <c:strRef>
              <c:f>'小女子水揚数量5月 (上)'!$M$3:$M$4</c:f>
              <c:strCache>
                <c:ptCount val="2"/>
                <c:pt idx="0">
                  <c:v>山田港小女子（イカナゴ）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4120921850119121E-2"/>
                  <c:y val="-1.8617797206819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6156-4900-A7B5-E34445207796}"/>
                </c:ext>
              </c:extLst>
            </c:dLbl>
            <c:dLbl>
              <c:idx val="1"/>
              <c:layout>
                <c:manualLayout>
                  <c:x val="1.6323554825887827E-2"/>
                  <c:y val="-2.3668837708990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6156-4900-A7B5-E34445207796}"/>
                </c:ext>
              </c:extLst>
            </c:dLbl>
            <c:dLbl>
              <c:idx val="2"/>
              <c:layout>
                <c:manualLayout>
                  <c:x val="1.3616695338383707E-3"/>
                  <c:y val="-1.5704033389569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6156-4900-A7B5-E34445207796}"/>
                </c:ext>
              </c:extLst>
            </c:dLbl>
            <c:dLbl>
              <c:idx val="3"/>
              <c:layout>
                <c:manualLayout>
                  <c:x val="7.0120501521365054E-4"/>
                  <c:y val="-2.5710330978426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6156-4900-A7B5-E34445207796}"/>
                </c:ext>
              </c:extLst>
            </c:dLbl>
            <c:dLbl>
              <c:idx val="4"/>
              <c:layout>
                <c:manualLayout>
                  <c:x val="-3.6122682601913441E-4"/>
                  <c:y val="8.59454949858536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156-4900-A7B5-E34445207796}"/>
                </c:ext>
              </c:extLst>
            </c:dLbl>
            <c:dLbl>
              <c:idx val="5"/>
              <c:layout>
                <c:manualLayout>
                  <c:x val="1.5398294676031649E-2"/>
                  <c:y val="-2.1025027260736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156-4900-A7B5-E34445207796}"/>
                </c:ext>
              </c:extLst>
            </c:dLbl>
            <c:dLbl>
              <c:idx val="6"/>
              <c:layout>
                <c:manualLayout>
                  <c:x val="-8.0402781271182451E-4"/>
                  <c:y val="-1.1175422102087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6156-4900-A7B5-E34445207796}"/>
                </c:ext>
              </c:extLst>
            </c:dLbl>
            <c:dLbl>
              <c:idx val="7"/>
              <c:layout>
                <c:manualLayout>
                  <c:x val="1.4335861796546149E-2"/>
                  <c:y val="-3.8866526642486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156-4900-A7B5-E34445207796}"/>
                </c:ext>
              </c:extLst>
            </c:dLbl>
            <c:dLbl>
              <c:idx val="8"/>
              <c:layout>
                <c:manualLayout>
                  <c:x val="1.2575375566281051E-2"/>
                  <c:y val="-5.3569458236786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6156-4900-A7B5-E34445207796}"/>
                </c:ext>
              </c:extLst>
            </c:dLbl>
            <c:dLbl>
              <c:idx val="9"/>
              <c:layout>
                <c:manualLayout>
                  <c:x val="1.15955703546432E-2"/>
                  <c:y val="-9.599274041770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6156-4900-A7B5-E34445207796}"/>
                </c:ext>
              </c:extLst>
            </c:dLbl>
            <c:dLbl>
              <c:idx val="10"/>
              <c:layout>
                <c:manualLayout>
                  <c:x val="2.8803465078505695E-3"/>
                  <c:y val="-2.3613233047361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156-4900-A7B5-E34445207796}"/>
                </c:ext>
              </c:extLst>
            </c:dLbl>
            <c:dLbl>
              <c:idx val="11"/>
              <c:layout>
                <c:manualLayout>
                  <c:x val="1.3555180777918906E-2"/>
                  <c:y val="-1.6174049349295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6156-4900-A7B5-E34445207796}"/>
                </c:ext>
              </c:extLst>
            </c:dLbl>
            <c:dLbl>
              <c:idx val="12"/>
              <c:layout>
                <c:manualLayout>
                  <c:x val="1.5016710693609367E-2"/>
                  <c:y val="-4.8605981930362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6156-4900-A7B5-E34445207796}"/>
                </c:ext>
              </c:extLst>
            </c:dLbl>
            <c:dLbl>
              <c:idx val="13"/>
              <c:layout>
                <c:manualLayout>
                  <c:x val="7.0120501521368946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6156-4900-A7B5-E34445207796}"/>
                </c:ext>
              </c:extLst>
            </c:dLbl>
            <c:dLbl>
              <c:idx val="14"/>
              <c:layout>
                <c:manualLayout>
                  <c:x val="-3.6122682601917339E-4"/>
                  <c:y val="3.69385228758362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6156-4900-A7B5-E3444520779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(上)'!$M$5:$M$19</c:f>
              <c:numCache>
                <c:formatCode>#,##0_);[Red]\(#,##0\)</c:formatCode>
                <c:ptCount val="15"/>
                <c:pt idx="0">
                  <c:v>70</c:v>
                </c:pt>
                <c:pt idx="1">
                  <c:v>100</c:v>
                </c:pt>
                <c:pt idx="5">
                  <c:v>102</c:v>
                </c:pt>
                <c:pt idx="7">
                  <c:v>195</c:v>
                </c:pt>
                <c:pt idx="8">
                  <c:v>155</c:v>
                </c:pt>
                <c:pt idx="9">
                  <c:v>171</c:v>
                </c:pt>
                <c:pt idx="11">
                  <c:v>138</c:v>
                </c:pt>
                <c:pt idx="12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6156-4900-A7B5-E34445207796}"/>
            </c:ext>
          </c:extLst>
        </c:ser>
        <c:ser>
          <c:idx val="15"/>
          <c:order val="15"/>
          <c:tx>
            <c:strRef>
              <c:f>'小女子水揚数量5月 (上)'!$Q$3:$Q$4</c:f>
              <c:strCache>
                <c:ptCount val="2"/>
                <c:pt idx="0">
                  <c:v>田老港小女子（イカナゴ）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5894040563906794E-2"/>
                  <c:y val="2.49341992372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6156-4900-A7B5-E34445207796}"/>
                </c:ext>
              </c:extLst>
            </c:dLbl>
            <c:dLbl>
              <c:idx val="1"/>
              <c:layout>
                <c:manualLayout>
                  <c:x val="1.5894040563906774E-2"/>
                  <c:y val="4.9868398474418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6156-4900-A7B5-E34445207796}"/>
                </c:ext>
              </c:extLst>
            </c:dLbl>
            <c:dLbl>
              <c:idx val="5"/>
              <c:layout>
                <c:manualLayout>
                  <c:x val="1.5894040563906722E-2"/>
                  <c:y val="2.49341992372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6156-4900-A7B5-E34445207796}"/>
                </c:ext>
              </c:extLst>
            </c:dLbl>
            <c:dLbl>
              <c:idx val="7"/>
              <c:layout>
                <c:manualLayout>
                  <c:x val="1.4900663028662548E-2"/>
                  <c:y val="2.49341992372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6156-4900-A7B5-E34445207796}"/>
                </c:ext>
              </c:extLst>
            </c:dLbl>
            <c:dLbl>
              <c:idx val="8"/>
              <c:layout>
                <c:manualLayout>
                  <c:x val="8.082775795879571E-3"/>
                  <c:y val="3.4907878932093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6156-4900-A7B5-E34445207796}"/>
                </c:ext>
              </c:extLst>
            </c:dLbl>
            <c:dLbl>
              <c:idx val="9"/>
              <c:layout>
                <c:manualLayout>
                  <c:x val="1.1988418239498344E-2"/>
                  <c:y val="7.4802597711629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6156-4900-A7B5-E34445207796}"/>
                </c:ext>
              </c:extLst>
            </c:dLbl>
            <c:dLbl>
              <c:idx val="11"/>
              <c:layout>
                <c:manualLayout>
                  <c:x val="1.2913909839404525E-2"/>
                  <c:y val="-2.9921039084651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6156-4900-A7B5-E344452077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(上)'!$Q$5:$Q$19</c:f>
              <c:numCache>
                <c:formatCode>#,##0_);[Red]\(#,##0\)</c:formatCode>
                <c:ptCount val="15"/>
                <c:pt idx="0">
                  <c:v>1500</c:v>
                </c:pt>
                <c:pt idx="1">
                  <c:v>480</c:v>
                </c:pt>
                <c:pt idx="5">
                  <c:v>1300</c:v>
                </c:pt>
                <c:pt idx="7">
                  <c:v>1450</c:v>
                </c:pt>
                <c:pt idx="8">
                  <c:v>1380</c:v>
                </c:pt>
                <c:pt idx="9">
                  <c:v>1380</c:v>
                </c:pt>
                <c:pt idx="11">
                  <c:v>440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58-6156-4900-A7B5-E34445207796}"/>
            </c:ext>
          </c:extLst>
        </c:ser>
        <c:ser>
          <c:idx val="16"/>
          <c:order val="16"/>
          <c:tx>
            <c:strRef>
              <c:f>'小女子水揚数量5月 (上)'!$R$3:$R$4</c:f>
              <c:strCache>
                <c:ptCount val="2"/>
                <c:pt idx="0">
                  <c:v>田老港小女子（イカナゴ）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3907285493418445E-2"/>
                  <c:y val="-2.49341992372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6156-4900-A7B5-E34445207796}"/>
                </c:ext>
              </c:extLst>
            </c:dLbl>
            <c:dLbl>
              <c:idx val="1"/>
              <c:layout>
                <c:manualLayout>
                  <c:x val="1.4900663028662621E-2"/>
                  <c:y val="-1.4960519542325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6156-4900-A7B5-E34445207796}"/>
                </c:ext>
              </c:extLst>
            </c:dLbl>
            <c:dLbl>
              <c:idx val="5"/>
              <c:layout>
                <c:manualLayout>
                  <c:x val="1.4900677068546248E-2"/>
                  <c:y val="-3.2414459008372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6156-4900-A7B5-E34445207796}"/>
                </c:ext>
              </c:extLst>
            </c:dLbl>
            <c:dLbl>
              <c:idx val="7"/>
              <c:layout>
                <c:manualLayout>
                  <c:x val="1.4873520262680382E-2"/>
                  <c:y val="-2.7427619160930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6156-4900-A7B5-E34445207796}"/>
                </c:ext>
              </c:extLst>
            </c:dLbl>
            <c:dLbl>
              <c:idx val="8"/>
              <c:layout>
                <c:manualLayout>
                  <c:x val="1.3907293453975386E-2"/>
                  <c:y val="-2.49341992372089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6156-4900-A7B5-E34445207796}"/>
                </c:ext>
              </c:extLst>
            </c:dLbl>
            <c:dLbl>
              <c:idx val="9"/>
              <c:layout>
                <c:manualLayout>
                  <c:x val="1.29274882423374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6156-4900-A7B5-E34445207796}"/>
                </c:ext>
              </c:extLst>
            </c:dLbl>
            <c:dLbl>
              <c:idx val="11"/>
              <c:layout>
                <c:manualLayout>
                  <c:x val="1.3907293453975386E-2"/>
                  <c:y val="-2.49341992372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6156-4900-A7B5-E3444520779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(上)'!$R$5:$R$19</c:f>
              <c:numCache>
                <c:formatCode>#,##0.0;[Red]\-#,##0.0</c:formatCode>
                <c:ptCount val="15"/>
                <c:pt idx="0">
                  <c:v>1274.08</c:v>
                </c:pt>
                <c:pt idx="1">
                  <c:v>171.83</c:v>
                </c:pt>
                <c:pt idx="5">
                  <c:v>187.21</c:v>
                </c:pt>
                <c:pt idx="7">
                  <c:v>174.19</c:v>
                </c:pt>
                <c:pt idx="8">
                  <c:v>102.59</c:v>
                </c:pt>
                <c:pt idx="9">
                  <c:v>122.13</c:v>
                </c:pt>
                <c:pt idx="11">
                  <c:v>88.42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6156-4900-A7B5-E34445207796}"/>
            </c:ext>
          </c:extLst>
        </c:ser>
        <c:ser>
          <c:idx val="17"/>
          <c:order val="17"/>
          <c:tx>
            <c:strRef>
              <c:f>'小女子水揚数量5月 (上)'!$S$3:$S$4</c:f>
              <c:strCache>
                <c:ptCount val="2"/>
                <c:pt idx="0">
                  <c:v>田老港小女子（イカナゴ）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FF99"/>
              </a:solidFill>
              <a:ln w="12700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88741809915097E-2"/>
                  <c:y val="-7.4802597711629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6156-4900-A7B5-E34445207796}"/>
                </c:ext>
              </c:extLst>
            </c:dLbl>
            <c:dLbl>
              <c:idx val="1"/>
              <c:layout>
                <c:manualLayout>
                  <c:x val="1.5894040563906774E-2"/>
                  <c:y val="1.4960519542325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6156-4900-A7B5-E34445207796}"/>
                </c:ext>
              </c:extLst>
            </c:dLbl>
            <c:dLbl>
              <c:idx val="5"/>
              <c:layout>
                <c:manualLayout>
                  <c:x val="1.491425547147918E-2"/>
                  <c:y val="-9.973679694884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6156-4900-A7B5-E34445207796}"/>
                </c:ext>
              </c:extLst>
            </c:dLbl>
            <c:dLbl>
              <c:idx val="7"/>
              <c:layout>
                <c:manualLayout>
                  <c:x val="1.4873520262680382E-2"/>
                  <c:y val="1.2467099618604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6156-4900-A7B5-E34445207796}"/>
                </c:ext>
              </c:extLst>
            </c:dLbl>
            <c:dLbl>
              <c:idx val="8"/>
              <c:layout>
                <c:manualLayout>
                  <c:x val="1.2913907958174339E-2"/>
                  <c:y val="1.4960519542325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6156-4900-A7B5-E34445207796}"/>
                </c:ext>
              </c:extLst>
            </c:dLbl>
            <c:dLbl>
              <c:idx val="9"/>
              <c:layout>
                <c:manualLayout>
                  <c:x val="1.3893715051042452E-2"/>
                  <c:y val="7.4802597711627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6156-4900-A7B5-E34445207796}"/>
                </c:ext>
              </c:extLst>
            </c:dLbl>
            <c:dLbl>
              <c:idx val="11"/>
              <c:layout>
                <c:manualLayout>
                  <c:x val="1.3920871856908185E-2"/>
                  <c:y val="1.2467099618604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6156-4900-A7B5-E344452077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'小女子水揚数量5月 (上)'!$A$5:$A$19</c:f>
              <c:numCache>
                <c:formatCode>m/d;@</c:formatCode>
                <c:ptCount val="15"/>
                <c:pt idx="0">
                  <c:v>42856</c:v>
                </c:pt>
                <c:pt idx="1">
                  <c:v>42857</c:v>
                </c:pt>
                <c:pt idx="2">
                  <c:v>42858</c:v>
                </c:pt>
                <c:pt idx="3">
                  <c:v>42859</c:v>
                </c:pt>
                <c:pt idx="4">
                  <c:v>42860</c:v>
                </c:pt>
                <c:pt idx="5">
                  <c:v>42861</c:v>
                </c:pt>
                <c:pt idx="6">
                  <c:v>42862</c:v>
                </c:pt>
                <c:pt idx="7">
                  <c:v>42863</c:v>
                </c:pt>
                <c:pt idx="8">
                  <c:v>42864</c:v>
                </c:pt>
                <c:pt idx="9">
                  <c:v>42865</c:v>
                </c:pt>
                <c:pt idx="10">
                  <c:v>42866</c:v>
                </c:pt>
                <c:pt idx="11">
                  <c:v>42867</c:v>
                </c:pt>
                <c:pt idx="12">
                  <c:v>42868</c:v>
                </c:pt>
                <c:pt idx="13">
                  <c:v>42869</c:v>
                </c:pt>
                <c:pt idx="14">
                  <c:v>42870</c:v>
                </c:pt>
              </c:numCache>
            </c:numRef>
          </c:cat>
          <c:val>
            <c:numRef>
              <c:f>'小女子水揚数量5月 (上)'!$S$5:$S$19</c:f>
              <c:numCache>
                <c:formatCode>#,##0_);[Red]\(#,##0\)</c:formatCode>
                <c:ptCount val="15"/>
                <c:pt idx="0">
                  <c:v>710</c:v>
                </c:pt>
                <c:pt idx="1">
                  <c:v>80</c:v>
                </c:pt>
                <c:pt idx="5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6156-4900-A7B5-E3444520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20960"/>
        <c:axId val="123319040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'小女子水揚数量5月 (上)'!$H$3:$H$4</c15:sqref>
                        </c15:formulaRef>
                      </c:ext>
                    </c:extLst>
                    <c:strCache>
                      <c:ptCount val="2"/>
                      <c:pt idx="0">
                        <c:v>山田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ln w="22225" cap="rnd">
                    <a:solidFill>
                      <a:schemeClr val="bg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chemeClr val="bg1">
                        <a:lumMod val="75000"/>
                      </a:schemeClr>
                    </a:solidFill>
                    <a:ln w="9525">
                      <a:solidFill>
                        <a:schemeClr val="bg2">
                          <a:lumMod val="25000"/>
                        </a:schemeClr>
                      </a:solidFill>
                    </a:ln>
                    <a:effectLst/>
                  </c:spPr>
                </c:marker>
                <c:dLbls>
                  <c:dLbl>
                    <c:idx val="1"/>
                    <c:layout>
                      <c:manualLayout>
                        <c:x val="-0.11608558675698835"/>
                        <c:y val="8.3148235201942582E-3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10981050351922035"/>
                            <c:h val="9.8719003408156064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66-6156-4900-A7B5-E34445207796}"/>
                      </c:ext>
                    </c:extLst>
                  </c:dLbl>
                  <c:dLbl>
                    <c:idx val="2"/>
                    <c:layout>
                      <c:manualLayout>
                        <c:x val="-1.8868648457383542E-3"/>
                        <c:y val="6.2002977239784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7-6156-4900-A7B5-E34445207796}"/>
                      </c:ext>
                    </c:extLst>
                  </c:dLbl>
                  <c:dLbl>
                    <c:idx val="8"/>
                    <c:layout>
                      <c:manualLayout>
                        <c:x val="7.1467244179758893E-4"/>
                        <c:y val="-1.618776197751400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8-6156-4900-A7B5-E34445207796}"/>
                      </c:ext>
                    </c:extLst>
                  </c:dLbl>
                  <c:dLbl>
                    <c:idx val="9"/>
                    <c:layout>
                      <c:manualLayout>
                        <c:x val="7.1467244179750946E-4"/>
                        <c:y val="2.610079523641625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9-6156-4900-A7B5-E34445207796}"/>
                      </c:ext>
                    </c:extLst>
                  </c:dLbl>
                  <c:dLbl>
                    <c:idx val="10"/>
                    <c:layout>
                      <c:manualLayout>
                        <c:x val="1.7975094748240389E-3"/>
                        <c:y val="-1.37001997884593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A-6156-4900-A7B5-E34445207796}"/>
                      </c:ext>
                    </c:extLst>
                  </c:dLbl>
                  <c:dLbl>
                    <c:idx val="11"/>
                    <c:layout>
                      <c:manualLayout>
                        <c:x val="1.7975094748238802E-3"/>
                        <c:y val="1.3662984291142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B-6156-4900-A7B5-E34445207796}"/>
                      </c:ext>
                    </c:extLst>
                  </c:dLbl>
                  <c:dLbl>
                    <c:idx val="12"/>
                    <c:layout>
                      <c:manualLayout>
                        <c:x val="-8.0402781271182461E-4"/>
                        <c:y val="3.853860618168988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C-6156-4900-A7B5-E3444520779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'小女子水揚数量5月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42856</c:v>
                      </c:pt>
                      <c:pt idx="1">
                        <c:v>42857</c:v>
                      </c:pt>
                      <c:pt idx="2">
                        <c:v>42858</c:v>
                      </c:pt>
                      <c:pt idx="3">
                        <c:v>42859</c:v>
                      </c:pt>
                      <c:pt idx="4">
                        <c:v>42860</c:v>
                      </c:pt>
                      <c:pt idx="5">
                        <c:v>42861</c:v>
                      </c:pt>
                      <c:pt idx="6">
                        <c:v>42862</c:v>
                      </c:pt>
                      <c:pt idx="7">
                        <c:v>42863</c:v>
                      </c:pt>
                      <c:pt idx="8">
                        <c:v>42864</c:v>
                      </c:pt>
                      <c:pt idx="9">
                        <c:v>42865</c:v>
                      </c:pt>
                      <c:pt idx="10">
                        <c:v>42866</c:v>
                      </c:pt>
                      <c:pt idx="11">
                        <c:v>42867</c:v>
                      </c:pt>
                      <c:pt idx="12">
                        <c:v>42868</c:v>
                      </c:pt>
                      <c:pt idx="13">
                        <c:v>42869</c:v>
                      </c:pt>
                      <c:pt idx="14">
                        <c:v>42870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'小女子水揚数量5月 (上)'!$H$5:$H$19</c15:sqref>
                        </c15:formulaRef>
                      </c:ext>
                    </c:extLst>
                    <c:numCache>
                      <c:formatCode>#,##0.0;[Red]\-#,##0.0</c:formatCode>
                      <c:ptCount val="15"/>
                      <c:pt idx="2" formatCode="#,##0_);[Red]\(#,##0\)">
                        <c:v>0</c:v>
                      </c:pt>
                      <c:pt idx="3" formatCode="#,##0_);[Red]\(#,##0\)">
                        <c:v>0</c:v>
                      </c:pt>
                      <c:pt idx="4" formatCode="#,##0_);[Red]\(#,##0\)">
                        <c:v>0</c:v>
                      </c:pt>
                      <c:pt idx="6" formatCode="#,##0_);[Red]\(#,##0\)">
                        <c:v>0</c:v>
                      </c:pt>
                      <c:pt idx="10" formatCode="#,##0_);[Red]\(#,##0\)">
                        <c:v>0</c:v>
                      </c:pt>
                      <c:pt idx="13" formatCode="#,##0_);[Red]\(#,##0\)">
                        <c:v>0</c:v>
                      </c:pt>
                      <c:pt idx="14" formatCode="#,##0_);[Red]\(#,##0\)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6D-6156-4900-A7B5-E34445207796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(上)'!$N$3:$N$4</c15:sqref>
                        </c15:formulaRef>
                      </c:ext>
                    </c:extLst>
                    <c:strCache>
                      <c:ptCount val="2"/>
                      <c:pt idx="0">
                        <c:v>田老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ln w="22225" cap="rnd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tx2">
                          <a:lumMod val="75000"/>
                        </a:schemeClr>
                      </a:solidFill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3.6816459122902004E-4"/>
                        <c:y val="2.36132330473616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0-6156-4900-A7B5-E34445207796}"/>
                      </c:ext>
                    </c:extLst>
                  </c:dLbl>
                  <c:dLbl>
                    <c:idx val="2"/>
                    <c:layout>
                      <c:manualLayout>
                        <c:x val="-1.0549561109950591E-2"/>
                        <c:y val="3.7294727151643309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900" b="0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798FCE4F-02AA-45D8-84B5-40AE6D7ECC61}" type="SERIESNAME">
                            <a:rPr lang="ja-JP" altLang="en-US"/>
                            <a:pPr>
                              <a:defRPr sz="900" b="0" i="0" u="none" strike="noStrike" kern="1200" baseline="0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pPr>
                            <a:t>[系列名]</a:t>
                          </a:fld>
                          <a:r>
                            <a:rPr lang="ja-JP" altLang="en-US"/>
                            <a:t>　</a:t>
                          </a:r>
                          <a:fld id="{D63EFD34-F64C-42D1-B20B-91014376FE95}" type="VALUE">
                            <a:rPr lang="en-US" altLang="ja-JP" baseline="0"/>
                            <a:pPr>
                              <a:defRPr sz="900" b="0" i="0" u="none" strike="noStrike" kern="1200" baseline="0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pPr>
                            <a:t>[値]</a:t>
                          </a:fld>
                          <a:endParaRPr lang="ja-JP" altLang="en-US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dLblPos val="r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1280459054691797"/>
                            <c:h val="7.3880597014925359E-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71-6156-4900-A7B5-E34445207796}"/>
                      </c:ext>
                    </c:extLst>
                  </c:dLbl>
                  <c:dLbl>
                    <c:idx val="6"/>
                    <c:layout>
                      <c:manualLayout>
                        <c:x val="-3.1123464737454649E-2"/>
                        <c:y val="3.60510439926352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2-6156-4900-A7B5-E34445207796}"/>
                      </c:ext>
                    </c:extLst>
                  </c:dLbl>
                  <c:dLbl>
                    <c:idx val="8"/>
                    <c:layout>
                      <c:manualLayout>
                        <c:x val="7.1467244179750946E-4"/>
                        <c:y val="-1.86753241665686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3-6156-4900-A7B5-E34445207796}"/>
                      </c:ext>
                    </c:extLst>
                  </c:dLbl>
                  <c:dLbl>
                    <c:idx val="9"/>
                    <c:layout>
                      <c:manualLayout>
                        <c:x val="7.1467244179735062E-4"/>
                        <c:y val="1.863810866925225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4-6156-4900-A7B5-E34445207796}"/>
                      </c:ext>
                    </c:extLst>
                  </c:dLbl>
                  <c:dLbl>
                    <c:idx val="10"/>
                    <c:layout>
                      <c:manualLayout>
                        <c:x val="2.8803465078505687E-3"/>
                        <c:y val="1.615054648019734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5-6156-4900-A7B5-E34445207796}"/>
                      </c:ext>
                    </c:extLst>
                  </c:dLbl>
                  <c:dLbl>
                    <c:idx val="11"/>
                    <c:layout>
                      <c:manualLayout>
                        <c:x val="2.8803465078504095E-3"/>
                        <c:y val="-3.7499510322403728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6-6156-4900-A7B5-E34445207796}"/>
                      </c:ext>
                    </c:extLst>
                  </c:dLbl>
                  <c:dLbl>
                    <c:idx val="12"/>
                    <c:layout>
                      <c:manualLayout>
                        <c:x val="2.8803465078505687E-3"/>
                        <c:y val="4.600129274885406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7-6156-4900-A7B5-E3444520779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42856</c:v>
                      </c:pt>
                      <c:pt idx="1">
                        <c:v>42857</c:v>
                      </c:pt>
                      <c:pt idx="2">
                        <c:v>42858</c:v>
                      </c:pt>
                      <c:pt idx="3">
                        <c:v>42859</c:v>
                      </c:pt>
                      <c:pt idx="4">
                        <c:v>42860</c:v>
                      </c:pt>
                      <c:pt idx="5">
                        <c:v>42861</c:v>
                      </c:pt>
                      <c:pt idx="6">
                        <c:v>42862</c:v>
                      </c:pt>
                      <c:pt idx="7">
                        <c:v>42863</c:v>
                      </c:pt>
                      <c:pt idx="8">
                        <c:v>42864</c:v>
                      </c:pt>
                      <c:pt idx="9">
                        <c:v>42865</c:v>
                      </c:pt>
                      <c:pt idx="10">
                        <c:v>42866</c:v>
                      </c:pt>
                      <c:pt idx="11">
                        <c:v>42867</c:v>
                      </c:pt>
                      <c:pt idx="12">
                        <c:v>42868</c:v>
                      </c:pt>
                      <c:pt idx="13">
                        <c:v>42869</c:v>
                      </c:pt>
                      <c:pt idx="14">
                        <c:v>42870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(上)'!$N$5:$N$19</c15:sqref>
                        </c15:formulaRef>
                      </c:ext>
                    </c:extLst>
                    <c:numCache>
                      <c:formatCode>#,##0.0;[Red]\-#,##0.0</c:formatCode>
                      <c:ptCount val="15"/>
                      <c:pt idx="2" formatCode="#,##0_);[Red]\(#,##0\)">
                        <c:v>0</c:v>
                      </c:pt>
                      <c:pt idx="3" formatCode="#,##0_);[Red]\(#,##0\)">
                        <c:v>0</c:v>
                      </c:pt>
                      <c:pt idx="4" formatCode="#,##0_);[Red]\(#,##0\)">
                        <c:v>0</c:v>
                      </c:pt>
                      <c:pt idx="6" formatCode="#,##0_);[Red]\(#,##0\)">
                        <c:v>0</c:v>
                      </c:pt>
                      <c:pt idx="10" formatCode="#,##0_);[Red]\(#,##0\)">
                        <c:v>0</c:v>
                      </c:pt>
                      <c:pt idx="12" formatCode="#,##0_);[Red]\(#,##0\)">
                        <c:v>0</c:v>
                      </c:pt>
                      <c:pt idx="13" formatCode="#,##0_);[Red]\(#,##0\)">
                        <c:v>0</c:v>
                      </c:pt>
                      <c:pt idx="14" formatCode="#,##0_);[Red]\(#,##0\)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8-6156-4900-A7B5-E34445207796}"/>
                  </c:ext>
                </c:extLst>
              </c15:ser>
            </c15:filteredLineSeries>
          </c:ext>
        </c:extLst>
      </c:lineChart>
      <c:catAx>
        <c:axId val="123278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平成２９年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2.4399542389296684E-3"/>
              <c:y val="0.90592562226533691"/>
            </c:manualLayout>
          </c:layout>
          <c:overlay val="0"/>
          <c:spPr>
            <a:solidFill>
              <a:schemeClr val="lt1"/>
            </a:solidFill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</c:title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280000"/>
        <c:crosses val="autoZero"/>
        <c:auto val="0"/>
        <c:lblAlgn val="ctr"/>
        <c:lblOffset val="100"/>
        <c:noMultiLvlLbl val="1"/>
      </c:catAx>
      <c:valAx>
        <c:axId val="123280000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水揚数量（</a:t>
                </a:r>
                <a:r>
                  <a:rPr lang="en-US" altLang="ja-JP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Kg</a:t>
                </a: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）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8.8154000283493707E-3"/>
              <c:y val="1.7888972799400361E-2"/>
            </c:manualLayout>
          </c:layout>
          <c:overlay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12700" cap="flat" cmpd="thickThin" algn="ctr">
              <a:solidFill>
                <a:schemeClr val="accent2">
                  <a:lumMod val="50000"/>
                </a:schemeClr>
              </a:solidFill>
              <a:prstDash val="solid"/>
            </a:ln>
            <a:effectLst>
              <a:outerShdw blurRad="40000" dist="20000" dir="5400000" rotWithShape="0">
                <a:srgbClr val="7030A0">
                  <a:alpha val="38000"/>
                </a:srgbClr>
              </a:outerShdw>
            </a:effectLst>
          </c:sp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278080"/>
        <c:crosses val="autoZero"/>
        <c:crossBetween val="between"/>
      </c:valAx>
      <c:valAx>
        <c:axId val="123319040"/>
        <c:scaling>
          <c:orientation val="minMax"/>
          <c:max val="2200"/>
          <c:min val="0"/>
        </c:scaling>
        <c:delete val="0"/>
        <c:axPos val="r"/>
        <c:title>
          <c:tx>
            <c:rich>
              <a:bodyPr rot="0" vert="horz" anchor="ctr" anchorCtr="0"/>
              <a:lstStyle/>
              <a:p>
                <a:pPr>
                  <a:defRPr/>
                </a:pPr>
                <a:r>
                  <a:rPr lang="ja-JP" altLang="en-US" sz="1200" b="0">
                    <a:latin typeface="+mn-ea"/>
                    <a:ea typeface="+mn-ea"/>
                  </a:rPr>
                  <a:t>価格</a:t>
                </a:r>
                <a:r>
                  <a:rPr lang="en-US" altLang="ja-JP" sz="1200" b="0">
                    <a:latin typeface="+mn-ea"/>
                    <a:ea typeface="+mn-ea"/>
                  </a:rPr>
                  <a:t>@</a:t>
                </a:r>
                <a:r>
                  <a:rPr lang="ja-JP" altLang="en-US" sz="1200" b="0">
                    <a:latin typeface="+mn-ea"/>
                    <a:ea typeface="+mn-ea"/>
                  </a:rPr>
                  <a:t>円</a:t>
                </a:r>
              </a:p>
            </c:rich>
          </c:tx>
          <c:layout>
            <c:manualLayout>
              <c:xMode val="edge"/>
              <c:yMode val="edge"/>
              <c:x val="0.92450330732144259"/>
              <c:y val="1.0908417667863119E-2"/>
            </c:manualLayout>
          </c:layout>
          <c:overlay val="0"/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2700000" algn="tl" rotWithShape="0">
                <a:schemeClr val="accent2">
                  <a:alpha val="40000"/>
                </a:schemeClr>
              </a:outerShdw>
            </a:effectLst>
          </c:sp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320960"/>
        <c:crosses val="max"/>
        <c:crossBetween val="between"/>
      </c:valAx>
      <c:catAx>
        <c:axId val="123320960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one"/>
        <c:crossAx val="123319040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61289636092781E-2"/>
          <c:y val="0.8999306161731464"/>
          <c:w val="0.90540557565439461"/>
          <c:h val="0.10006938382685378"/>
        </c:manualLayout>
      </c:layout>
      <c:overlay val="0"/>
      <c:spPr>
        <a:noFill/>
        <a:ln w="22225" cmpd="thinThick"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schemeClr val="accent2">
          <a:lumMod val="50000"/>
          <a:alpha val="50000"/>
        </a:schemeClr>
      </a:innerShdw>
    </a:effectLst>
  </c:spPr>
  <c:txPr>
    <a:bodyPr/>
    <a:lstStyle/>
    <a:p>
      <a:pPr>
        <a:defRPr/>
      </a:pPr>
      <a:endParaRPr lang="ja-JP"/>
    </a:p>
  </c:txPr>
  <c:printSettings>
    <c:headerFooter/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rgbClr val="FF0000"/>
                </a:solidFill>
                <a:latin typeface="+mn-lt"/>
                <a:ea typeface="+mn-ea"/>
                <a:cs typeface="+mn-cs"/>
              </a:rPr>
              <a:t>宮古・山田・田老魚市場小女子水揚数量価格推移表</a:t>
            </a:r>
            <a:endParaRPr lang="ja-JP" baseline="0">
              <a:solidFill>
                <a:srgbClr val="FF0000"/>
              </a:solidFill>
            </a:endParaRPr>
          </a:p>
        </c:rich>
      </c:tx>
      <c:overlay val="0"/>
      <c:spPr>
        <a:solidFill>
          <a:schemeClr val="lt1"/>
        </a:solidFill>
        <a:ln w="25400" cap="flat" cmpd="sng" algn="ctr">
          <a:solidFill>
            <a:srgbClr val="7030A0"/>
          </a:solidFill>
          <a:prstDash val="solid"/>
        </a:ln>
        <a:effectLst>
          <a:innerShdw blurRad="114300">
            <a:prstClr val="black"/>
          </a:innerShdw>
        </a:effectLst>
      </c:spPr>
    </c:title>
    <c:autoTitleDeleted val="0"/>
    <c:plotArea>
      <c:layout>
        <c:manualLayout>
          <c:layoutTarget val="inner"/>
          <c:xMode val="edge"/>
          <c:yMode val="edge"/>
          <c:x val="4.2442535403939677E-2"/>
          <c:y val="8.1140338358201114E-2"/>
          <c:w val="0.93091662055756552"/>
          <c:h val="0.766354203188350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'小女子水揚数量5月 (下)'!$C$3:$C$4</c:f>
              <c:strCache>
                <c:ptCount val="2"/>
                <c:pt idx="0">
                  <c:v>宮古港小女子（イカナゴ）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8413128207036296E-3"/>
                  <c:y val="2.6531865835001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3ED5-45AB-BD69-68FDA70E5F29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3ED5-45AB-BD69-68FDA70E5F29}"/>
                </c:ext>
              </c:extLst>
            </c:dLbl>
            <c:dLbl>
              <c:idx val="2"/>
              <c:layout>
                <c:manualLayout>
                  <c:x val="-7.7461005131257907E-3"/>
                  <c:y val="2.6424658355572272E-3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85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3ED5-45AB-BD69-68FDA70E5F29}"/>
                </c:ext>
              </c:extLst>
            </c:dLbl>
            <c:dLbl>
              <c:idx val="3"/>
              <c:layout>
                <c:manualLayout>
                  <c:x val="-6.7778379489850677E-3"/>
                  <c:y val="7.07092886545491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57-45FC-A730-197FEA6CE798}"/>
                </c:ext>
              </c:extLst>
            </c:dLbl>
            <c:dLbl>
              <c:idx val="4"/>
              <c:layout>
                <c:manualLayout>
                  <c:x val="-5.8095753848443812E-3"/>
                  <c:y val="8.8336977725857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57-45FC-A730-197FEA6CE798}"/>
                </c:ext>
              </c:extLst>
            </c:dLbl>
            <c:dLbl>
              <c:idx val="6"/>
              <c:layout>
                <c:manualLayout>
                  <c:x val="0"/>
                  <c:y val="3.31296778505464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3ED5-45AB-BD69-68FDA70E5F29}"/>
                </c:ext>
              </c:extLst>
            </c:dLbl>
            <c:dLbl>
              <c:idx val="13"/>
              <c:layout>
                <c:manualLayout>
                  <c:x val="-1.0624318412328628E-3"/>
                  <c:y val="4.5037407369105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3ED5-45AB-BD69-68FDA70E5F29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(下)'!$C$5:$C$20</c:f>
              <c:numCache>
                <c:formatCode>#,##0.0;[Red]\-#,##0.0</c:formatCode>
                <c:ptCount val="16"/>
                <c:pt idx="0">
                  <c:v>8543</c:v>
                </c:pt>
                <c:pt idx="2">
                  <c:v>8508</c:v>
                </c:pt>
                <c:pt idx="3">
                  <c:v>14649</c:v>
                </c:pt>
                <c:pt idx="4">
                  <c:v>4088</c:v>
                </c:pt>
                <c:pt idx="6">
                  <c:v>1780</c:v>
                </c:pt>
                <c:pt idx="7">
                  <c:v>5683</c:v>
                </c:pt>
                <c:pt idx="8">
                  <c:v>3089.6</c:v>
                </c:pt>
                <c:pt idx="9">
                  <c:v>5915</c:v>
                </c:pt>
                <c:pt idx="10">
                  <c:v>6599</c:v>
                </c:pt>
                <c:pt idx="11">
                  <c:v>6569</c:v>
                </c:pt>
                <c:pt idx="13">
                  <c:v>15301</c:v>
                </c:pt>
                <c:pt idx="14">
                  <c:v>20811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84-3ED5-45AB-BD69-68FDA70E5F29}"/>
            </c:ext>
          </c:extLst>
        </c:ser>
        <c:ser>
          <c:idx val="7"/>
          <c:order val="7"/>
          <c:tx>
            <c:strRef>
              <c:f>'小女子水揚数量5月 (下)'!$I$3:$I$4</c:f>
              <c:strCache>
                <c:ptCount val="2"/>
                <c:pt idx="0">
                  <c:v>山田港小女子（イカナゴ）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rgbClr val="0070C0"/>
              </a:solidFill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(下)'!$I$5:$I$20</c:f>
              <c:numCache>
                <c:formatCode>#,##0.0;[Red]\-#,##0.0</c:formatCode>
                <c:ptCount val="16"/>
                <c:pt idx="0" formatCode="&quot;¥&quot;#,##0_);[Red]\(&quot;¥&quot;#,##0\)">
                  <c:v>2603</c:v>
                </c:pt>
                <c:pt idx="2">
                  <c:v>4762.1000000000004</c:v>
                </c:pt>
                <c:pt idx="3" formatCode="&quot;¥&quot;#,##0_);[Red]\(&quot;¥&quot;#,##0\)">
                  <c:v>9205</c:v>
                </c:pt>
                <c:pt idx="4">
                  <c:v>15218</c:v>
                </c:pt>
                <c:pt idx="6">
                  <c:v>12422</c:v>
                </c:pt>
                <c:pt idx="7" formatCode="&quot;¥&quot;#,##0_);[Red]\(&quot;¥&quot;#,##0\)">
                  <c:v>6113</c:v>
                </c:pt>
                <c:pt idx="8">
                  <c:v>3678</c:v>
                </c:pt>
                <c:pt idx="9">
                  <c:v>6349</c:v>
                </c:pt>
                <c:pt idx="10" formatCode="&quot;¥&quot;#,##0_);[Red]\(&quot;¥&quot;#,##0\)">
                  <c:v>5241</c:v>
                </c:pt>
                <c:pt idx="11">
                  <c:v>6854</c:v>
                </c:pt>
                <c:pt idx="13" formatCode="&quot;¥&quot;#,##0_);[Red]\(&quot;¥&quot;#,##0\)">
                  <c:v>10641</c:v>
                </c:pt>
                <c:pt idx="14" formatCode="&quot;¥&quot;#,##0_);[Red]\(&quot;¥&quot;#,##0\)">
                  <c:v>10000</c:v>
                </c:pt>
                <c:pt idx="15">
                  <c:v>11269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8D-3ED5-45AB-BD69-68FDA70E5F29}"/>
            </c:ext>
          </c:extLst>
        </c:ser>
        <c:ser>
          <c:idx val="13"/>
          <c:order val="13"/>
          <c:tx>
            <c:strRef>
              <c:f>'小女子水揚数量5月 (下)'!$O$3:$O$4</c:f>
              <c:strCache>
                <c:ptCount val="2"/>
                <c:pt idx="0">
                  <c:v>田老港小女子（イカナゴ）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B050"/>
              </a:solidFill>
            </a:ln>
            <a:effectLst/>
          </c:spPr>
          <c:invertIfNegative val="0"/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(下)'!$O$5:$O$20</c:f>
              <c:numCache>
                <c:formatCode>#,##0.0;[Red]\-#,##0.0</c:formatCode>
                <c:ptCount val="16"/>
                <c:pt idx="2">
                  <c:v>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99-3ED5-45AB-BD69-68FDA70E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93024"/>
        <c:axId val="124240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'小女子水揚数量5月 (下)'!$B$3:$B$4</c15:sqref>
                        </c15:formulaRef>
                      </c:ext>
                    </c:extLst>
                    <c:strCache>
                      <c:ptCount val="2"/>
                      <c:pt idx="0">
                        <c:v>宮古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rgbClr val="002060"/>
                    </a:solidFill>
                  </a:ln>
                  <a:effectLst/>
                </c:spPr>
                <c:invertIfNegative val="0"/>
                <c:dLbls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6-3ED5-45AB-BD69-68FDA70E5F29}"/>
                      </c:ext>
                    </c:extLst>
                  </c:dLbl>
                  <c:dLbl>
                    <c:idx val="2"/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7-3ED5-45AB-BD69-68FDA70E5F29}"/>
                      </c:ext>
                    </c:extLst>
                  </c:dLbl>
                  <c:dLbl>
                    <c:idx val="4"/>
                    <c:layout>
                      <c:manualLayout>
                        <c:x val="2.024461983287296E-2"/>
                        <c:y val="8.8888888888888889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8-3ED5-45AB-BD69-68FDA70E5F29}"/>
                      </c:ext>
                    </c:extLst>
                  </c:dLbl>
                  <c:dLbl>
                    <c:idx val="10"/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9-3ED5-45AB-BD69-68FDA70E5F29}"/>
                      </c:ext>
                    </c:extLst>
                  </c:dLbl>
                  <c:dLbl>
                    <c:idx val="11"/>
                    <c:layout>
                      <c:manualLayout>
                        <c:x val="3.2053981402048848E-2"/>
                        <c:y val="6.8888888888888888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A-3ED5-45AB-BD69-68FDA70E5F29}"/>
                      </c:ext>
                    </c:extLst>
                  </c:dLbl>
                  <c:dLbl>
                    <c:idx val="12"/>
                    <c:layout>
                      <c:manualLayout>
                        <c:x val="2.6992826443830612E-2"/>
                        <c:y val="1.3333333333333334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B-3ED5-45AB-BD69-68FDA70E5F2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>
</c:separator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'小女子水揚数量5月 (下)'!$A$5:$A$20</c15:sqref>
                        </c15:formulaRef>
                      </c:ext>
                    </c:extLst>
                    <c:numCache>
                      <c:formatCode>m/d;@</c:formatCode>
                      <c:ptCount val="16"/>
                      <c:pt idx="0">
                        <c:v>42871</c:v>
                      </c:pt>
                      <c:pt idx="1">
                        <c:v>42872</c:v>
                      </c:pt>
                      <c:pt idx="2">
                        <c:v>42873</c:v>
                      </c:pt>
                      <c:pt idx="3">
                        <c:v>42874</c:v>
                      </c:pt>
                      <c:pt idx="4">
                        <c:v>42875</c:v>
                      </c:pt>
                      <c:pt idx="5">
                        <c:v>42876</c:v>
                      </c:pt>
                      <c:pt idx="6">
                        <c:v>42877</c:v>
                      </c:pt>
                      <c:pt idx="7">
                        <c:v>42878</c:v>
                      </c:pt>
                      <c:pt idx="8">
                        <c:v>42879</c:v>
                      </c:pt>
                      <c:pt idx="9">
                        <c:v>42880</c:v>
                      </c:pt>
                      <c:pt idx="10">
                        <c:v>42881</c:v>
                      </c:pt>
                      <c:pt idx="11">
                        <c:v>42882</c:v>
                      </c:pt>
                      <c:pt idx="12">
                        <c:v>42883</c:v>
                      </c:pt>
                      <c:pt idx="13">
                        <c:v>42884</c:v>
                      </c:pt>
                      <c:pt idx="14">
                        <c:v>42885</c:v>
                      </c:pt>
                      <c:pt idx="15">
                        <c:v>42886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'小女子水揚数量5月 (下)'!$B$5:$B$20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1">
                        <c:v>0</c:v>
                      </c:pt>
                      <c:pt idx="5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7C-3ED5-45AB-BD69-68FDA70E5F29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(下)'!$D$3:$D$4</c15:sqref>
                        </c15:formulaRef>
                      </c:ext>
                    </c:extLst>
                    <c:strCache>
                      <c:ptCount val="2"/>
                      <c:pt idx="0">
                        <c:v>宮古港小女子（イカナゴ）</c:v>
                      </c:pt>
                      <c:pt idx="1">
                        <c:v>水揚げ　　  金額(円)</c:v>
                      </c:pt>
                    </c:strCache>
                  </c:strRef>
                </c:tx>
                <c:spPr>
                  <a:solidFill>
                    <a:schemeClr val="bg1">
                      <a:lumMod val="75000"/>
                    </a:schemeClr>
                  </a:solidFill>
                  <a:ln w="12700">
                    <a:solidFill>
                      <a:schemeClr val="accent2">
                        <a:lumMod val="50000"/>
                      </a:schemeClr>
                    </a:solidFill>
                  </a:ln>
                  <a:effectLst/>
                </c:spPr>
                <c:invertIfNegative val="0"/>
                <c:dPt>
                  <c:idx val="1"/>
                  <c:invertIfNegative val="0"/>
                  <c:bubble3D val="0"/>
                  <c:spPr>
                    <a:solidFill>
                      <a:schemeClr val="bg1">
                        <a:lumMod val="75000"/>
                      </a:schemeClr>
                    </a:solidFill>
                    <a:ln w="12700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3ED5-45AB-BD69-68FDA70E5F29}"/>
                    </c:ext>
                  </c:extLst>
                </c:dPt>
                <c:dLbls>
                  <c:dLbl>
                    <c:idx val="0"/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3ED5-45AB-BD69-68FDA70E5F29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2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(下)'!$A$5:$A$20</c15:sqref>
                        </c15:formulaRef>
                      </c:ext>
                    </c:extLst>
                    <c:numCache>
                      <c:formatCode>m/d;@</c:formatCode>
                      <c:ptCount val="16"/>
                      <c:pt idx="0">
                        <c:v>42871</c:v>
                      </c:pt>
                      <c:pt idx="1">
                        <c:v>42872</c:v>
                      </c:pt>
                      <c:pt idx="2">
                        <c:v>42873</c:v>
                      </c:pt>
                      <c:pt idx="3">
                        <c:v>42874</c:v>
                      </c:pt>
                      <c:pt idx="4">
                        <c:v>42875</c:v>
                      </c:pt>
                      <c:pt idx="5">
                        <c:v>42876</c:v>
                      </c:pt>
                      <c:pt idx="6">
                        <c:v>42877</c:v>
                      </c:pt>
                      <c:pt idx="7">
                        <c:v>42878</c:v>
                      </c:pt>
                      <c:pt idx="8">
                        <c:v>42879</c:v>
                      </c:pt>
                      <c:pt idx="9">
                        <c:v>42880</c:v>
                      </c:pt>
                      <c:pt idx="10">
                        <c:v>42881</c:v>
                      </c:pt>
                      <c:pt idx="11">
                        <c:v>42882</c:v>
                      </c:pt>
                      <c:pt idx="12">
                        <c:v>42883</c:v>
                      </c:pt>
                      <c:pt idx="13">
                        <c:v>42884</c:v>
                      </c:pt>
                      <c:pt idx="14">
                        <c:v>42885</c:v>
                      </c:pt>
                      <c:pt idx="15">
                        <c:v>42886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(下)'!$D$5:$D$20</c15:sqref>
                        </c15:formulaRef>
                      </c:ext>
                    </c:extLst>
                    <c:numCache>
                      <c:formatCode>"¥"#,##0_);[Red]\("¥"#,##0\)</c:formatCode>
                      <c:ptCount val="16"/>
                      <c:pt idx="0">
                        <c:v>1281450</c:v>
                      </c:pt>
                      <c:pt idx="2">
                        <c:v>1191120</c:v>
                      </c:pt>
                      <c:pt idx="3">
                        <c:v>1904890</c:v>
                      </c:pt>
                      <c:pt idx="4">
                        <c:v>531440</c:v>
                      </c:pt>
                      <c:pt idx="6">
                        <c:v>231400</c:v>
                      </c:pt>
                      <c:pt idx="7">
                        <c:v>738790</c:v>
                      </c:pt>
                      <c:pt idx="8">
                        <c:v>432544</c:v>
                      </c:pt>
                      <c:pt idx="9">
                        <c:v>709800</c:v>
                      </c:pt>
                      <c:pt idx="10">
                        <c:v>792150</c:v>
                      </c:pt>
                      <c:pt idx="11">
                        <c:v>723094</c:v>
                      </c:pt>
                      <c:pt idx="13">
                        <c:v>1530100</c:v>
                      </c:pt>
                      <c:pt idx="14">
                        <c:v>1872990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ED5-45AB-BD69-68FDA70E5F2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(下)'!$J$3:$J$4</c15:sqref>
                        </c15:formulaRef>
                      </c:ext>
                    </c:extLst>
                    <c:strCache>
                      <c:ptCount val="2"/>
                      <c:pt idx="0">
                        <c:v>山田港小女子（イカナゴ）</c:v>
                      </c:pt>
                      <c:pt idx="1">
                        <c:v>水揚げ　　  金額(円)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solidFill>
                      <a:srgbClr val="0070C0"/>
                    </a:solidFill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3.0709249030438177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3ED5-45AB-BD69-68FDA70E5F29}"/>
                      </c:ext>
                    </c:extLst>
                  </c:dLbl>
                  <c:dLbl>
                    <c:idx val="1"/>
                    <c:layout>
                      <c:manualLayout>
                        <c:x val="-9.9574042630862247E-4"/>
                        <c:y val="6.5161700771530648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5-3ED5-45AB-BD69-68FDA70E5F29}"/>
                      </c:ext>
                    </c:extLst>
                  </c:dLbl>
                  <c:dLbl>
                    <c:idx val="4"/>
                    <c:layout>
                      <c:manualLayout>
                        <c:x val="-3.6510060530648047E-17"/>
                        <c:y val="3.9018631337721189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3ED5-45AB-BD69-68FDA70E5F29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accent4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(下)'!$A$5:$A$20</c15:sqref>
                        </c15:formulaRef>
                      </c:ext>
                    </c:extLst>
                    <c:numCache>
                      <c:formatCode>m/d;@</c:formatCode>
                      <c:ptCount val="16"/>
                      <c:pt idx="0">
                        <c:v>42871</c:v>
                      </c:pt>
                      <c:pt idx="1">
                        <c:v>42872</c:v>
                      </c:pt>
                      <c:pt idx="2">
                        <c:v>42873</c:v>
                      </c:pt>
                      <c:pt idx="3">
                        <c:v>42874</c:v>
                      </c:pt>
                      <c:pt idx="4">
                        <c:v>42875</c:v>
                      </c:pt>
                      <c:pt idx="5">
                        <c:v>42876</c:v>
                      </c:pt>
                      <c:pt idx="6">
                        <c:v>42877</c:v>
                      </c:pt>
                      <c:pt idx="7">
                        <c:v>42878</c:v>
                      </c:pt>
                      <c:pt idx="8">
                        <c:v>42879</c:v>
                      </c:pt>
                      <c:pt idx="9">
                        <c:v>42880</c:v>
                      </c:pt>
                      <c:pt idx="10">
                        <c:v>42881</c:v>
                      </c:pt>
                      <c:pt idx="11">
                        <c:v>42882</c:v>
                      </c:pt>
                      <c:pt idx="12">
                        <c:v>42883</c:v>
                      </c:pt>
                      <c:pt idx="13">
                        <c:v>42884</c:v>
                      </c:pt>
                      <c:pt idx="14">
                        <c:v>42885</c:v>
                      </c:pt>
                      <c:pt idx="15">
                        <c:v>42886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(下)'!$J$5:$J$20</c15:sqref>
                        </c15:formulaRef>
                      </c:ext>
                    </c:extLst>
                    <c:numCache>
                      <c:formatCode>"¥"#,##0_);[Red]\("¥"#,##0\)</c:formatCode>
                      <c:ptCount val="16"/>
                      <c:pt idx="0">
                        <c:v>406855</c:v>
                      </c:pt>
                      <c:pt idx="2">
                        <c:v>741575</c:v>
                      </c:pt>
                      <c:pt idx="3">
                        <c:v>1335539</c:v>
                      </c:pt>
                      <c:pt idx="4">
                        <c:v>2127932</c:v>
                      </c:pt>
                      <c:pt idx="6">
                        <c:v>1758504</c:v>
                      </c:pt>
                      <c:pt idx="7">
                        <c:v>810556</c:v>
                      </c:pt>
                      <c:pt idx="8">
                        <c:v>490422</c:v>
                      </c:pt>
                      <c:pt idx="9">
                        <c:v>780927</c:v>
                      </c:pt>
                      <c:pt idx="10">
                        <c:v>1166340</c:v>
                      </c:pt>
                      <c:pt idx="11">
                        <c:v>807474</c:v>
                      </c:pt>
                      <c:pt idx="13">
                        <c:v>1270713</c:v>
                      </c:pt>
                      <c:pt idx="14">
                        <c:v>1030000</c:v>
                      </c:pt>
                      <c:pt idx="15">
                        <c:v>1164931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ED5-45AB-BD69-68FDA70E5F29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(下)'!$P$3:$P$4</c15:sqref>
                        </c15:formulaRef>
                      </c:ext>
                    </c:extLst>
                    <c:strCache>
                      <c:ptCount val="2"/>
                      <c:pt idx="0">
                        <c:v>田老港小女子（イカナゴ）</c:v>
                      </c:pt>
                      <c:pt idx="1">
                        <c:v>水揚げ　　  金額(円)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invertIfNegative val="0"/>
                <c:dLbls>
                  <c:dLbl>
                    <c:idx val="1"/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3ED5-45AB-BD69-68FDA70E5F29}"/>
                      </c:ext>
                    </c:extLst>
                  </c:dLbl>
                  <c:dLbl>
                    <c:idx val="5"/>
                    <c:layout>
                      <c:manualLayout>
                        <c:x val="9.9574042630862247E-4"/>
                        <c:y val="3.76149328716603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3ED5-45AB-BD69-68FDA70E5F29}"/>
                      </c:ext>
                    </c:extLst>
                  </c:dLbl>
                  <c:dLbl>
                    <c:idx val="6"/>
                    <c:layout>
                      <c:manualLayout>
                        <c:x val="0"/>
                        <c:y val="3.76149328716602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3ED5-45AB-BD69-68FDA70E5F29}"/>
                      </c:ext>
                    </c:extLst>
                  </c:dLbl>
                  <c:dLbl>
                    <c:idx val="8"/>
                    <c:layout>
                      <c:manualLayout>
                        <c:x val="-9.9574042630862247E-4"/>
                        <c:y val="3.25996084887721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3ED5-45AB-BD69-68FDA70E5F29}"/>
                      </c:ext>
                    </c:extLst>
                  </c:dLbl>
                  <c:dLbl>
                    <c:idx val="9"/>
                    <c:layout>
                      <c:manualLayout>
                        <c:x val="-1.4604024212259219E-16"/>
                        <c:y val="2.00612975315521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C-3ED5-45AB-BD69-68FDA70E5F29}"/>
                      </c:ext>
                    </c:extLst>
                  </c:dLbl>
                  <c:dLbl>
                    <c:idx val="12"/>
                    <c:layout>
                      <c:manualLayout>
                        <c:x val="0"/>
                        <c:y val="1.755363534010800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3ED5-45AB-BD69-68FDA70E5F29}"/>
                      </c:ext>
                    </c:extLst>
                  </c:dLbl>
                  <c:dLbl>
                    <c:idx val="13"/>
                    <c:layout>
                      <c:manualLayout>
                        <c:x val="0"/>
                        <c:y val="1.755363534010800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E-3ED5-45AB-BD69-68FDA70E5F29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aseline="0">
                          <a:solidFill>
                            <a:srgbClr val="00B050"/>
                          </a:solidFill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(下)'!$A$5:$A$20</c15:sqref>
                        </c15:formulaRef>
                      </c:ext>
                    </c:extLst>
                    <c:numCache>
                      <c:formatCode>m/d;@</c:formatCode>
                      <c:ptCount val="16"/>
                      <c:pt idx="0">
                        <c:v>42871</c:v>
                      </c:pt>
                      <c:pt idx="1">
                        <c:v>42872</c:v>
                      </c:pt>
                      <c:pt idx="2">
                        <c:v>42873</c:v>
                      </c:pt>
                      <c:pt idx="3">
                        <c:v>42874</c:v>
                      </c:pt>
                      <c:pt idx="4">
                        <c:v>42875</c:v>
                      </c:pt>
                      <c:pt idx="5">
                        <c:v>42876</c:v>
                      </c:pt>
                      <c:pt idx="6">
                        <c:v>42877</c:v>
                      </c:pt>
                      <c:pt idx="7">
                        <c:v>42878</c:v>
                      </c:pt>
                      <c:pt idx="8">
                        <c:v>42879</c:v>
                      </c:pt>
                      <c:pt idx="9">
                        <c:v>42880</c:v>
                      </c:pt>
                      <c:pt idx="10">
                        <c:v>42881</c:v>
                      </c:pt>
                      <c:pt idx="11">
                        <c:v>42882</c:v>
                      </c:pt>
                      <c:pt idx="12">
                        <c:v>42883</c:v>
                      </c:pt>
                      <c:pt idx="13">
                        <c:v>42884</c:v>
                      </c:pt>
                      <c:pt idx="14">
                        <c:v>42885</c:v>
                      </c:pt>
                      <c:pt idx="15">
                        <c:v>42886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(下)'!$P$5:$P$20</c15:sqref>
                        </c15:formulaRef>
                      </c:ext>
                    </c:extLst>
                    <c:numCache>
                      <c:formatCode>"¥"#,##0_);[Red]\("¥"#,##0\)</c:formatCode>
                      <c:ptCount val="16"/>
                      <c:pt idx="2">
                        <c:v>1680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ED5-45AB-BD69-68FDA70E5F2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3"/>
          <c:tx>
            <c:strRef>
              <c:f>'小女子水揚数量5月 (下)'!$E$3:$E$4</c:f>
              <c:strCache>
                <c:ptCount val="2"/>
                <c:pt idx="0">
                  <c:v>宮古港小女子（イカナゴ）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8660984702688518E-18"/>
                  <c:y val="4.499999114173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74-47DE-9DC0-31122D3AFA67}"/>
                </c:ext>
              </c:extLst>
            </c:dLbl>
            <c:dLbl>
              <c:idx val="2"/>
              <c:layout>
                <c:manualLayout>
                  <c:x val="7.7377753240974066E-3"/>
                  <c:y val="2.49999950787411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3ED5-45AB-BD69-68FDA70E5F29}"/>
                </c:ext>
              </c:extLst>
            </c:dLbl>
            <c:dLbl>
              <c:idx val="3"/>
              <c:layout>
                <c:manualLayout>
                  <c:x val="8.3090455278971576E-3"/>
                  <c:y val="-2.9999994094489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3ED5-45AB-BD69-68FDA70E5F29}"/>
                </c:ext>
              </c:extLst>
            </c:dLbl>
            <c:dLbl>
              <c:idx val="4"/>
              <c:layout>
                <c:manualLayout>
                  <c:x val="8.7202290807983937E-4"/>
                  <c:y val="2.2350979852169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3ED5-45AB-BD69-68FDA70E5F29}"/>
                </c:ext>
              </c:extLst>
            </c:dLbl>
            <c:dLbl>
              <c:idx val="5"/>
              <c:layout>
                <c:manualLayout>
                  <c:x val="1.062431841232785E-3"/>
                  <c:y val="-1.7152440238505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3ED5-45AB-BD69-68FDA70E5F29}"/>
                </c:ext>
              </c:extLst>
            </c:dLbl>
            <c:dLbl>
              <c:idx val="6"/>
              <c:layout>
                <c:manualLayout>
                  <c:x val="1.5475550648194813E-2"/>
                  <c:y val="1.4999997047244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74-47DE-9DC0-31122D3AFA67}"/>
                </c:ext>
              </c:extLst>
            </c:dLbl>
            <c:dLbl>
              <c:idx val="7"/>
              <c:layout>
                <c:manualLayout>
                  <c:x val="4.8361095775608072E-3"/>
                  <c:y val="4.7748218947200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3ED5-45AB-BD69-68FDA70E5F29}"/>
                </c:ext>
              </c:extLst>
            </c:dLbl>
            <c:dLbl>
              <c:idx val="8"/>
              <c:layout>
                <c:manualLayout>
                  <c:x val="5.8033314930729845E-3"/>
                  <c:y val="2.4999995078741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74-47DE-9DC0-31122D3AFA67}"/>
                </c:ext>
              </c:extLst>
            </c:dLbl>
            <c:dLbl>
              <c:idx val="9"/>
              <c:layout>
                <c:manualLayout>
                  <c:x val="9.6722191551217567E-3"/>
                  <c:y val="5.0297824744522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3ED5-45AB-BD69-68FDA70E5F29}"/>
                </c:ext>
              </c:extLst>
            </c:dLbl>
            <c:dLbl>
              <c:idx val="10"/>
              <c:layout>
                <c:manualLayout>
                  <c:x val="9.6722191551217582E-4"/>
                  <c:y val="-4.2499991633859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74-47DE-9DC0-31122D3AFA67}"/>
                </c:ext>
              </c:extLst>
            </c:dLbl>
            <c:dLbl>
              <c:idx val="11"/>
              <c:layout>
                <c:manualLayout>
                  <c:x val="6.7705534085852302E-3"/>
                  <c:y val="-1.9999996062992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74-47DE-9DC0-31122D3AFA67}"/>
                </c:ext>
              </c:extLst>
            </c:dLbl>
            <c:dLbl>
              <c:idx val="12"/>
              <c:layout>
                <c:manualLayout>
                  <c:x val="1.0624318412327069E-3"/>
                  <c:y val="-1.4702091633004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3ED5-45AB-BD69-68FDA70E5F29}"/>
                </c:ext>
              </c:extLst>
            </c:dLbl>
            <c:dLbl>
              <c:idx val="13"/>
              <c:layout>
                <c:manualLayout>
                  <c:x val="9.6722191551217582E-4"/>
                  <c:y val="2.49999950787411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74-47DE-9DC0-31122D3AFA67}"/>
                </c:ext>
              </c:extLst>
            </c:dLbl>
            <c:dLbl>
              <c:idx val="14"/>
              <c:layout>
                <c:manualLayout>
                  <c:x val="9.6722191551217582E-4"/>
                  <c:y val="7.49999852362233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74-47DE-9DC0-31122D3AFA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(下)'!$E$5:$E$20</c:f>
              <c:numCache>
                <c:formatCode>#,##0_);[Red]\(#,##0\)</c:formatCode>
                <c:ptCount val="16"/>
                <c:pt idx="0">
                  <c:v>150</c:v>
                </c:pt>
                <c:pt idx="2">
                  <c:v>140</c:v>
                </c:pt>
                <c:pt idx="3">
                  <c:v>150</c:v>
                </c:pt>
                <c:pt idx="4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140</c:v>
                </c:pt>
                <c:pt idx="9">
                  <c:v>120</c:v>
                </c:pt>
                <c:pt idx="10">
                  <c:v>130</c:v>
                </c:pt>
                <c:pt idx="11">
                  <c:v>128</c:v>
                </c:pt>
                <c:pt idx="13">
                  <c:v>100</c:v>
                </c:pt>
                <c:pt idx="14">
                  <c:v>90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8C-3ED5-45AB-BD69-68FDA70E5F29}"/>
            </c:ext>
          </c:extLst>
        </c:ser>
        <c:ser>
          <c:idx val="2"/>
          <c:order val="4"/>
          <c:tx>
            <c:strRef>
              <c:f>'小女子水揚数量5月 (下)'!$F$3:$F$4</c:f>
              <c:strCache>
                <c:ptCount val="2"/>
                <c:pt idx="0">
                  <c:v>宮古港小女子（イカナゴ）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055883797502031E-3"/>
                  <c:y val="-1.1231297001713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74-47DE-9DC0-31122D3AFA67}"/>
                </c:ext>
              </c:extLst>
            </c:dLbl>
            <c:dLbl>
              <c:idx val="1"/>
              <c:layout>
                <c:manualLayout>
                  <c:x val="1.7584775928610259E-2"/>
                  <c:y val="-3.1327019290043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D5-45AB-BD69-68FDA70E5F29}"/>
                </c:ext>
              </c:extLst>
            </c:dLbl>
            <c:dLbl>
              <c:idx val="2"/>
              <c:layout>
                <c:manualLayout>
                  <c:x val="7.4717512177285847E-3"/>
                  <c:y val="-1.8359248354478715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3ED5-45AB-BD69-68FDA70E5F29}"/>
                </c:ext>
              </c:extLst>
            </c:dLbl>
            <c:dLbl>
              <c:idx val="3"/>
              <c:layout>
                <c:manualLayout>
                  <c:x val="6.6481655646302993E-3"/>
                  <c:y val="1.6193894450020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D5-45AB-BD69-68FDA70E5F29}"/>
                </c:ext>
              </c:extLst>
            </c:dLbl>
            <c:dLbl>
              <c:idx val="4"/>
              <c:layout>
                <c:manualLayout>
                  <c:x val="1.6684197246555664E-3"/>
                  <c:y val="1.789566576856881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D5-45AB-BD69-68FDA70E5F29}"/>
                </c:ext>
              </c:extLst>
            </c:dLbl>
            <c:dLbl>
              <c:idx val="5"/>
              <c:layout>
                <c:manualLayout>
                  <c:x val="1.3645799292600843E-2"/>
                  <c:y val="-1.20683711134691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D5-45AB-BD69-68FDA70E5F29}"/>
                </c:ext>
              </c:extLst>
            </c:dLbl>
            <c:dLbl>
              <c:idx val="6"/>
              <c:layout>
                <c:manualLayout>
                  <c:x val="1.3310540547491019E-2"/>
                  <c:y val="-6.38111173550373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ED5-45AB-BD69-68FDA70E5F29}"/>
                </c:ext>
              </c:extLst>
            </c:dLbl>
            <c:dLbl>
              <c:idx val="7"/>
              <c:layout>
                <c:manualLayout>
                  <c:x val="2.6356416401676352E-3"/>
                  <c:y val="2.4140743279381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D5-45AB-BD69-68FDA70E5F29}"/>
                </c:ext>
              </c:extLst>
            </c:dLbl>
            <c:dLbl>
              <c:idx val="8"/>
              <c:layout>
                <c:manualLayout>
                  <c:x val="5.7168907943245979E-3"/>
                  <c:y val="-1.8568106581081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ED5-45AB-BD69-68FDA70E5F29}"/>
                </c:ext>
              </c:extLst>
            </c:dLbl>
            <c:dLbl>
              <c:idx val="9"/>
              <c:layout>
                <c:manualLayout>
                  <c:x val="9.8759450310268119E-3"/>
                  <c:y val="6.5876955536032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ED5-45AB-BD69-68FDA70E5F29}"/>
                </c:ext>
              </c:extLst>
            </c:dLbl>
            <c:dLbl>
              <c:idx val="10"/>
              <c:layout>
                <c:manualLayout>
                  <c:x val="1.4772601177314702E-3"/>
                  <c:y val="3.6486213290115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ED5-45AB-BD69-68FDA70E5F29}"/>
                </c:ext>
              </c:extLst>
            </c:dLbl>
            <c:dLbl>
              <c:idx val="11"/>
              <c:layout>
                <c:manualLayout>
                  <c:x val="7.4786817054695162E-3"/>
                  <c:y val="4.3729912651591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ED5-45AB-BD69-68FDA70E5F29}"/>
                </c:ext>
              </c:extLst>
            </c:dLbl>
            <c:dLbl>
              <c:idx val="12"/>
              <c:layout>
                <c:manualLayout>
                  <c:x val="1.2227692435069881E-2"/>
                  <c:y val="-1.8589674987234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ED5-45AB-BD69-68FDA70E5F29}"/>
                </c:ext>
              </c:extLst>
            </c:dLbl>
            <c:dLbl>
              <c:idx val="13"/>
              <c:layout>
                <c:manualLayout>
                  <c:x val="2.8256588590024364E-3"/>
                  <c:y val="2.8667120341118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ED5-45AB-BD69-68FDA70E5F29}"/>
                </c:ext>
              </c:extLst>
            </c:dLbl>
            <c:dLbl>
              <c:idx val="14"/>
              <c:layout>
                <c:manualLayout>
                  <c:x val="1.5732207172232293E-3"/>
                  <c:y val="-1.835924835447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ED5-45AB-BD69-68FDA70E5F29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(下)'!$F$5:$F$20</c:f>
              <c:numCache>
                <c:formatCode>#,##0.0;[Red]\-#,##0.0</c:formatCode>
                <c:ptCount val="16"/>
                <c:pt idx="0">
                  <c:v>150</c:v>
                </c:pt>
                <c:pt idx="2">
                  <c:v>140</c:v>
                </c:pt>
                <c:pt idx="3">
                  <c:v>130.04</c:v>
                </c:pt>
                <c:pt idx="4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140</c:v>
                </c:pt>
                <c:pt idx="9">
                  <c:v>120</c:v>
                </c:pt>
                <c:pt idx="10">
                  <c:v>120.04</c:v>
                </c:pt>
                <c:pt idx="11">
                  <c:v>110.08</c:v>
                </c:pt>
                <c:pt idx="13">
                  <c:v>100</c:v>
                </c:pt>
                <c:pt idx="1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3ED5-45AB-BD69-68FDA70E5F29}"/>
            </c:ext>
          </c:extLst>
        </c:ser>
        <c:ser>
          <c:idx val="5"/>
          <c:order val="5"/>
          <c:tx>
            <c:strRef>
              <c:f>'小女子水揚数量5月 (下)'!$G$3:$G$4</c:f>
              <c:strCache>
                <c:ptCount val="2"/>
                <c:pt idx="0">
                  <c:v>宮古港小女子（イカナゴ）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0951101296390512E-4"/>
                  <c:y val="1.749999655511883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3ED5-45AB-BD69-68FDA70E5F29}"/>
                </c:ext>
              </c:extLst>
            </c:dLbl>
            <c:dLbl>
              <c:idx val="1"/>
              <c:layout>
                <c:manualLayout>
                  <c:x val="1.7641540973385682E-2"/>
                  <c:y val="-1.6737361678735699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0016969925816554E-2"/>
                      <c:h val="4.00451932064864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3ED5-45AB-BD69-68FDA70E5F29}"/>
                </c:ext>
              </c:extLst>
            </c:dLbl>
            <c:dLbl>
              <c:idx val="2"/>
              <c:layout>
                <c:manualLayout>
                  <c:x val="6.1128425060369487E-3"/>
                  <c:y val="2.7499994586615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74-47DE-9DC0-31122D3AFA67}"/>
                </c:ext>
              </c:extLst>
            </c:dLbl>
            <c:dLbl>
              <c:idx val="3"/>
              <c:layout>
                <c:manualLayout>
                  <c:x val="6.921701617606856E-3"/>
                  <c:y val="-4.90069721100168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ED5-45AB-BD69-68FDA70E5F29}"/>
                </c:ext>
              </c:extLst>
            </c:dLbl>
            <c:dLbl>
              <c:idx val="4"/>
              <c:layout>
                <c:manualLayout>
                  <c:x val="1.3071966108543723E-3"/>
                  <c:y val="4.2499991633859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ED5-45AB-BD69-68FDA70E5F29}"/>
                </c:ext>
              </c:extLst>
            </c:dLbl>
            <c:dLbl>
              <c:idx val="5"/>
              <c:layout>
                <c:manualLayout>
                  <c:x val="1.3446572802581214E-2"/>
                  <c:y val="-1.0171433265185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ED5-45AB-BD69-68FDA70E5F29}"/>
                </c:ext>
              </c:extLst>
            </c:dLbl>
            <c:dLbl>
              <c:idx val="6"/>
              <c:layout>
                <c:manualLayout>
                  <c:x val="1.4593170088106233E-2"/>
                  <c:y val="3.0111805096101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ED5-45AB-BD69-68FDA70E5F29}"/>
                </c:ext>
              </c:extLst>
            </c:dLbl>
            <c:dLbl>
              <c:idx val="7"/>
              <c:layout>
                <c:manualLayout>
                  <c:x val="4.2088623573908659E-3"/>
                  <c:y val="7.0198608228620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ED5-45AB-BD69-68FDA70E5F29}"/>
                </c:ext>
              </c:extLst>
            </c:dLbl>
            <c:dLbl>
              <c:idx val="8"/>
              <c:layout>
                <c:manualLayout>
                  <c:x val="5.8516164296427177E-3"/>
                  <c:y val="5.02106200372799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ED5-45AB-BD69-68FDA70E5F29}"/>
                </c:ext>
              </c:extLst>
            </c:dLbl>
            <c:dLbl>
              <c:idx val="9"/>
              <c:layout>
                <c:manualLayout>
                  <c:x val="9.537798156627279E-3"/>
                  <c:y val="3.0055505894585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ED5-45AB-BD69-68FDA70E5F29}"/>
                </c:ext>
              </c:extLst>
            </c:dLbl>
            <c:dLbl>
              <c:idx val="10"/>
              <c:layout>
                <c:manualLayout>
                  <c:x val="2.4169885598971977E-3"/>
                  <c:y val="5.7611996533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ED5-45AB-BD69-68FDA70E5F29}"/>
                </c:ext>
              </c:extLst>
            </c:dLbl>
            <c:dLbl>
              <c:idx val="11"/>
              <c:layout>
                <c:manualLayout>
                  <c:x val="7.6334372119516037E-3"/>
                  <c:y val="4.92342422767239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ED5-45AB-BD69-68FDA70E5F29}"/>
                </c:ext>
              </c:extLst>
            </c:dLbl>
            <c:dLbl>
              <c:idx val="12"/>
              <c:layout>
                <c:manualLayout>
                  <c:x val="1.3589426271615409E-2"/>
                  <c:y val="-2.2528679164960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ED5-45AB-BD69-68FDA70E5F29}"/>
                </c:ext>
              </c:extLst>
            </c:dLbl>
            <c:dLbl>
              <c:idx val="13"/>
              <c:layout>
                <c:manualLayout>
                  <c:x val="1.773138632831061E-3"/>
                  <c:y val="-1.7442713101828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ED5-45AB-BD69-68FDA70E5F29}"/>
                </c:ext>
              </c:extLst>
            </c:dLbl>
            <c:dLbl>
              <c:idx val="14"/>
              <c:layout>
                <c:manualLayout>
                  <c:x val="1.8069533202710144E-3"/>
                  <c:y val="3.009920667338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ED5-45AB-BD69-68FDA70E5F29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(下)'!$G$5:$G$20</c:f>
              <c:numCache>
                <c:formatCode>#,##0_);[Red]\(#,##0\)</c:formatCode>
                <c:ptCount val="16"/>
                <c:pt idx="0">
                  <c:v>150</c:v>
                </c:pt>
                <c:pt idx="2">
                  <c:v>140</c:v>
                </c:pt>
                <c:pt idx="3">
                  <c:v>130</c:v>
                </c:pt>
                <c:pt idx="4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140</c:v>
                </c:pt>
                <c:pt idx="9">
                  <c:v>120</c:v>
                </c:pt>
                <c:pt idx="10">
                  <c:v>120</c:v>
                </c:pt>
                <c:pt idx="11">
                  <c:v>110</c:v>
                </c:pt>
                <c:pt idx="13">
                  <c:v>100</c:v>
                </c:pt>
                <c:pt idx="1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3ED5-45AB-BD69-68FDA70E5F29}"/>
            </c:ext>
          </c:extLst>
        </c:ser>
        <c:ser>
          <c:idx val="9"/>
          <c:order val="9"/>
          <c:tx>
            <c:strRef>
              <c:f>'小女子水揚数量5月 (下)'!$K$3:$K$4</c:f>
              <c:strCache>
                <c:ptCount val="2"/>
                <c:pt idx="0">
                  <c:v>山田港小女子（イカナゴ）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8.1065381992871319E-3"/>
                  <c:y val="-8.0964550991234727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3ED5-45AB-BD69-68FDA70E5F29}"/>
                </c:ext>
              </c:extLst>
            </c:dLbl>
            <c:dLbl>
              <c:idx val="4"/>
              <c:layout>
                <c:manualLayout>
                  <c:x val="2.3984189675705257E-3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3ED5-45AB-BD69-68FDA70E5F29}"/>
                </c:ext>
              </c:extLst>
            </c:dLbl>
            <c:dLbl>
              <c:idx val="5"/>
              <c:layout>
                <c:manualLayout>
                  <c:x val="-7.8887655612802329E-4"/>
                  <c:y val="-6.10754213441956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3ED5-45AB-BD69-68FDA70E5F29}"/>
                </c:ext>
              </c:extLst>
            </c:dLbl>
            <c:dLbl>
              <c:idx val="6"/>
              <c:layout>
                <c:manualLayout>
                  <c:x val="1.5749114515952203E-2"/>
                  <c:y val="1.1193895434272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3ED5-45AB-BD69-68FDA70E5F29}"/>
                </c:ext>
              </c:extLst>
            </c:dLbl>
            <c:dLbl>
              <c:idx val="7"/>
              <c:layout>
                <c:manualLayout>
                  <c:x val="2.1128086913495096E-3"/>
                  <c:y val="-4.340884972266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3ED5-45AB-BD69-68FDA70E5F29}"/>
                </c:ext>
              </c:extLst>
            </c:dLbl>
            <c:dLbl>
              <c:idx val="8"/>
              <c:layout>
                <c:manualLayout>
                  <c:x val="6.4416979573110192E-3"/>
                  <c:y val="-3.6231292080454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74-47DE-9DC0-31122D3AFA67}"/>
                </c:ext>
              </c:extLst>
            </c:dLbl>
            <c:dLbl>
              <c:idx val="9"/>
              <c:layout>
                <c:manualLayout>
                  <c:x val="8.9785611073668978E-3"/>
                  <c:y val="6.541337295012345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3ED5-45AB-BD69-68FDA70E5F29}"/>
                </c:ext>
              </c:extLst>
            </c:dLbl>
            <c:dLbl>
              <c:idx val="10"/>
              <c:layout>
                <c:manualLayout>
                  <c:x val="1.1455867758371925E-3"/>
                  <c:y val="-2.0660625854207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3ED5-45AB-BD69-68FDA70E5F29}"/>
                </c:ext>
              </c:extLst>
            </c:dLbl>
            <c:dLbl>
              <c:idx val="11"/>
              <c:layout>
                <c:manualLayout>
                  <c:x val="6.441697957310949E-3"/>
                  <c:y val="-6.2312979859650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74-47DE-9DC0-31122D3AFA67}"/>
                </c:ext>
              </c:extLst>
            </c:dLbl>
            <c:dLbl>
              <c:idx val="12"/>
              <c:layout>
                <c:manualLayout>
                  <c:x val="-1.851308397360886E-3"/>
                  <c:y val="1.8395943920588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3ED5-45AB-BD69-68FDA70E5F29}"/>
                </c:ext>
              </c:extLst>
            </c:dLbl>
            <c:dLbl>
              <c:idx val="13"/>
              <c:layout>
                <c:manualLayout>
                  <c:x val="1.7836486032515872E-4"/>
                  <c:y val="-4.302558208157832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3ED5-45AB-BD69-68FDA70E5F29}"/>
                </c:ext>
              </c:extLst>
            </c:dLbl>
            <c:dLbl>
              <c:idx val="14"/>
              <c:layout>
                <c:manualLayout>
                  <c:x val="3.6876287518976036E-4"/>
                  <c:y val="-2.0908854151800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3ED5-45AB-BD69-68FDA70E5F29}"/>
                </c:ext>
              </c:extLst>
            </c:dLbl>
            <c:dLbl>
              <c:idx val="15"/>
              <c:layout>
                <c:manualLayout>
                  <c:x val="1.6055883797502122E-3"/>
                  <c:y val="-6.2312979859650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874-47DE-9DC0-31122D3AFA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(下)'!$K$5:$K$20</c:f>
              <c:numCache>
                <c:formatCode>#,##0_);[Red]\(#,##0\)</c:formatCode>
                <c:ptCount val="16"/>
                <c:pt idx="0">
                  <c:v>205</c:v>
                </c:pt>
                <c:pt idx="2">
                  <c:v>205</c:v>
                </c:pt>
                <c:pt idx="3">
                  <c:v>180</c:v>
                </c:pt>
                <c:pt idx="4">
                  <c:v>161</c:v>
                </c:pt>
                <c:pt idx="6">
                  <c:v>162</c:v>
                </c:pt>
                <c:pt idx="7">
                  <c:v>136</c:v>
                </c:pt>
                <c:pt idx="8">
                  <c:v>141</c:v>
                </c:pt>
                <c:pt idx="9">
                  <c:v>123</c:v>
                </c:pt>
                <c:pt idx="10">
                  <c:v>129</c:v>
                </c:pt>
                <c:pt idx="11">
                  <c:v>123</c:v>
                </c:pt>
                <c:pt idx="13">
                  <c:v>123</c:v>
                </c:pt>
                <c:pt idx="14">
                  <c:v>103</c:v>
                </c:pt>
                <c:pt idx="15">
                  <c:v>111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98-3ED5-45AB-BD69-68FDA70E5F29}"/>
            </c:ext>
          </c:extLst>
        </c:ser>
        <c:ser>
          <c:idx val="10"/>
          <c:order val="10"/>
          <c:tx>
            <c:strRef>
              <c:f>'小女子水揚数量5月 (下)'!$L$3:$L$4</c:f>
              <c:strCache>
                <c:ptCount val="2"/>
                <c:pt idx="0">
                  <c:v>山田港小女子（イカナゴ）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632992822985008E-3"/>
                  <c:y val="-3.8731291588328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74-47DE-9DC0-31122D3AFA67}"/>
                </c:ext>
              </c:extLst>
            </c:dLbl>
            <c:dLbl>
              <c:idx val="1"/>
              <c:layout>
                <c:manualLayout>
                  <c:x val="1.4196749526905689E-2"/>
                  <c:y val="-1.8788708332823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ED5-45AB-BD69-68FDA70E5F29}"/>
                </c:ext>
              </c:extLst>
            </c:dLbl>
            <c:dLbl>
              <c:idx val="2"/>
              <c:layout>
                <c:manualLayout>
                  <c:x val="1.012826048032545E-2"/>
                  <c:y val="-1.6196847205345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ED5-45AB-BD69-68FDA70E5F29}"/>
                </c:ext>
              </c:extLst>
            </c:dLbl>
            <c:dLbl>
              <c:idx val="3"/>
              <c:layout>
                <c:manualLayout>
                  <c:x val="7.4089198728232303E-3"/>
                  <c:y val="-1.3731296509587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74-47DE-9DC0-31122D3AFA67}"/>
                </c:ext>
              </c:extLst>
            </c:dLbl>
            <c:dLbl>
              <c:idx val="4"/>
              <c:layout>
                <c:manualLayout>
                  <c:x val="4.2393452638194301E-3"/>
                  <c:y val="-1.6281046141379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ED5-45AB-BD69-68FDA70E5F29}"/>
                </c:ext>
              </c:extLst>
            </c:dLbl>
            <c:dLbl>
              <c:idx val="5"/>
              <c:layout>
                <c:manualLayout>
                  <c:x val="1.2205268674288373E-2"/>
                  <c:y val="-1.8788708332823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ED5-45AB-BD69-68FDA70E5F29}"/>
                </c:ext>
              </c:extLst>
            </c:dLbl>
            <c:dLbl>
              <c:idx val="6"/>
              <c:layout>
                <c:manualLayout>
                  <c:x val="1.0019265617130122E-2"/>
                  <c:y val="-1.9965335025643318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6761190397487034E-2"/>
                      <c:h val="3.74230078598426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C-3ED5-45AB-BD69-68FDA70E5F29}"/>
                </c:ext>
              </c:extLst>
            </c:dLbl>
            <c:dLbl>
              <c:idx val="7"/>
              <c:layout>
                <c:manualLayout>
                  <c:x val="6.3836646423803616E-4"/>
                  <c:y val="-2.6231294048957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74-47DE-9DC0-31122D3AFA67}"/>
                </c:ext>
              </c:extLst>
            </c:dLbl>
            <c:dLbl>
              <c:idx val="8"/>
              <c:layout>
                <c:manualLayout>
                  <c:x val="5.4347209362951149E-3"/>
                  <c:y val="5.6234240898771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ED5-45AB-BD69-68FDA70E5F29}"/>
                </c:ext>
              </c:extLst>
            </c:dLbl>
            <c:dLbl>
              <c:idx val="9"/>
              <c:layout>
                <c:manualLayout>
                  <c:x val="9.3320921413676348E-3"/>
                  <c:y val="2.8757277803685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ED5-45AB-BD69-68FDA70E5F29}"/>
                </c:ext>
              </c:extLst>
            </c:dLbl>
            <c:dLbl>
              <c:idx val="10"/>
              <c:layout>
                <c:manualLayout>
                  <c:x val="6.3836646423803616E-4"/>
                  <c:y val="1.8768697092776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74-47DE-9DC0-31122D3AFA67}"/>
                </c:ext>
              </c:extLst>
            </c:dLbl>
            <c:dLbl>
              <c:idx val="11"/>
              <c:layout>
                <c:manualLayout>
                  <c:x val="8.3078269806020223E-3"/>
                  <c:y val="8.803147873396090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ED5-45AB-BD69-68FDA70E5F29}"/>
                </c:ext>
              </c:extLst>
            </c:dLbl>
            <c:dLbl>
              <c:idx val="12"/>
              <c:layout>
                <c:manualLayout>
                  <c:x val="1.2205268674288446E-2"/>
                  <c:y val="8.79557577306091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ED5-45AB-BD69-68FDA70E5F29}"/>
                </c:ext>
              </c:extLst>
            </c:dLbl>
            <c:dLbl>
              <c:idx val="13"/>
              <c:layout>
                <c:manualLayout>
                  <c:x val="6.3836646423803616E-4"/>
                  <c:y val="2.1268696600650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874-47DE-9DC0-31122D3AFA67}"/>
                </c:ext>
              </c:extLst>
            </c:dLbl>
            <c:dLbl>
              <c:idx val="14"/>
              <c:layout>
                <c:manualLayout>
                  <c:x val="1.6055883797500702E-3"/>
                  <c:y val="-4.373129060407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874-47DE-9DC0-31122D3AFA67}"/>
                </c:ext>
              </c:extLst>
            </c:dLbl>
            <c:dLbl>
              <c:idx val="15"/>
              <c:layout>
                <c:manualLayout>
                  <c:x val="1.6055883797502122E-3"/>
                  <c:y val="3.8768693155768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874-47DE-9DC0-31122D3AFA67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(下)'!$L$5:$L$20</c:f>
              <c:numCache>
                <c:formatCode>#,##0.0;[Red]\-#,##0.0</c:formatCode>
                <c:ptCount val="16"/>
                <c:pt idx="0">
                  <c:v>156.30000000000001</c:v>
                </c:pt>
                <c:pt idx="2">
                  <c:v>155.72</c:v>
                </c:pt>
                <c:pt idx="3">
                  <c:v>145.09</c:v>
                </c:pt>
                <c:pt idx="4">
                  <c:v>139.83000000000001</c:v>
                </c:pt>
                <c:pt idx="6">
                  <c:v>141.56</c:v>
                </c:pt>
                <c:pt idx="7">
                  <c:v>132.6</c:v>
                </c:pt>
                <c:pt idx="8">
                  <c:v>133.34</c:v>
                </c:pt>
                <c:pt idx="9">
                  <c:v>123</c:v>
                </c:pt>
                <c:pt idx="10">
                  <c:v>126.21</c:v>
                </c:pt>
                <c:pt idx="11">
                  <c:v>117.81</c:v>
                </c:pt>
                <c:pt idx="13">
                  <c:v>119.42</c:v>
                </c:pt>
                <c:pt idx="14">
                  <c:v>103</c:v>
                </c:pt>
                <c:pt idx="15">
                  <c:v>103.37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3ED5-45AB-BD69-68FDA70E5F29}"/>
            </c:ext>
          </c:extLst>
        </c:ser>
        <c:ser>
          <c:idx val="11"/>
          <c:order val="11"/>
          <c:tx>
            <c:strRef>
              <c:f>'小女子水揚数量5月 (下)'!$M$3:$M$4</c:f>
              <c:strCache>
                <c:ptCount val="2"/>
                <c:pt idx="0">
                  <c:v>山田港小女子（イカナゴ）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917434433968438E-5"/>
                  <c:y val="-2.3657278807622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ED5-45AB-BD69-68FDA70E5F29}"/>
                </c:ext>
              </c:extLst>
            </c:dLbl>
            <c:dLbl>
              <c:idx val="1"/>
              <c:layout>
                <c:manualLayout>
                  <c:x val="1.8580516354918881E-2"/>
                  <c:y val="-1.6281046141379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ED5-45AB-BD69-68FDA70E5F29}"/>
                </c:ext>
              </c:extLst>
            </c:dLbl>
            <c:dLbl>
              <c:idx val="2"/>
              <c:layout>
                <c:manualLayout>
                  <c:x val="6.3403575633306239E-3"/>
                  <c:y val="2.44185086794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ED5-45AB-BD69-68FDA70E5F29}"/>
                </c:ext>
              </c:extLst>
            </c:dLbl>
            <c:dLbl>
              <c:idx val="3"/>
              <c:layout>
                <c:manualLayout>
                  <c:x val="5.5373073867042346E-3"/>
                  <c:y val="-3.21043243889125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ED5-45AB-BD69-68FDA70E5F29}"/>
                </c:ext>
              </c:extLst>
            </c:dLbl>
            <c:dLbl>
              <c:idx val="4"/>
              <c:layout>
                <c:manualLayout>
                  <c:x val="2.8256588590025783E-3"/>
                  <c:y val="3.57933000406889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3ED5-45AB-BD69-68FDA70E5F29}"/>
                </c:ext>
              </c:extLst>
            </c:dLbl>
            <c:dLbl>
              <c:idx val="5"/>
              <c:layout>
                <c:manualLayout>
                  <c:x val="1.563728014521816E-2"/>
                  <c:y val="3.9804694580565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ED5-45AB-BD69-68FDA70E5F29}"/>
                </c:ext>
              </c:extLst>
            </c:dLbl>
            <c:dLbl>
              <c:idx val="6"/>
              <c:layout>
                <c:manualLayout>
                  <c:x val="1.416058579833393E-2"/>
                  <c:y val="-6.20610114053131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3ED5-45AB-BD69-68FDA70E5F29}"/>
                </c:ext>
              </c:extLst>
            </c:dLbl>
            <c:dLbl>
              <c:idx val="7"/>
              <c:layout>
                <c:manualLayout>
                  <c:x val="2.5404426327354048E-3"/>
                  <c:y val="1.0995273426127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ED5-45AB-BD69-68FDA70E5F29}"/>
                </c:ext>
              </c:extLst>
            </c:dLbl>
            <c:dLbl>
              <c:idx val="8"/>
              <c:layout>
                <c:manualLayout>
                  <c:x val="5.9800970100733521E-3"/>
                  <c:y val="3.1235623772515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3ED5-45AB-BD69-68FDA70E5F29}"/>
                </c:ext>
              </c:extLst>
            </c:dLbl>
            <c:dLbl>
              <c:idx val="9"/>
              <c:layout>
                <c:manualLayout>
                  <c:x val="9.8774682151458026E-3"/>
                  <c:y val="-2.390038899598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ED5-45AB-BD69-68FDA70E5F29}"/>
                </c:ext>
              </c:extLst>
            </c:dLbl>
            <c:dLbl>
              <c:idx val="10"/>
              <c:layout>
                <c:manualLayout>
                  <c:x val="1.9131192533595161E-3"/>
                  <c:y val="4.1386802876613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3ED5-45AB-BD69-68FDA70E5F29}"/>
                </c:ext>
              </c:extLst>
            </c:dLbl>
            <c:dLbl>
              <c:idx val="11"/>
              <c:layout>
                <c:manualLayout>
                  <c:x val="7.9430243841214481E-3"/>
                  <c:y val="2.6284443644794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ED5-45AB-BD69-68FDA70E5F29}"/>
                </c:ext>
              </c:extLst>
            </c:dLbl>
            <c:dLbl>
              <c:idx val="12"/>
              <c:layout>
                <c:manualLayout>
                  <c:x val="1.3264281740284555E-2"/>
                  <c:y val="-4.136793564904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3ED5-45AB-BD69-68FDA70E5F29}"/>
                </c:ext>
              </c:extLst>
            </c:dLbl>
            <c:dLbl>
              <c:idx val="13"/>
              <c:layout>
                <c:manualLayout>
                  <c:x val="7.0120501521368946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ED5-45AB-BD69-68FDA70E5F29}"/>
                </c:ext>
              </c:extLst>
            </c:dLbl>
            <c:dLbl>
              <c:idx val="14"/>
              <c:layout>
                <c:manualLayout>
                  <c:x val="-3.6122682601917339E-4"/>
                  <c:y val="3.69385228758362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3ED5-45AB-BD69-68FDA70E5F29}"/>
                </c:ext>
              </c:extLst>
            </c:dLbl>
            <c:dLbl>
              <c:idx val="15"/>
              <c:layout>
                <c:manualLayout>
                  <c:x val="1.6055883797502122E-3"/>
                  <c:y val="1.8768697092776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874-47DE-9DC0-31122D3AFA67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(下)'!$M$5:$M$20</c:f>
              <c:numCache>
                <c:formatCode>#,##0.0;[Red]\-#,##0.0</c:formatCode>
                <c:ptCount val="16"/>
                <c:pt idx="0">
                  <c:v>155</c:v>
                </c:pt>
                <c:pt idx="2">
                  <c:v>131</c:v>
                </c:pt>
                <c:pt idx="3">
                  <c:v>138</c:v>
                </c:pt>
                <c:pt idx="4">
                  <c:v>138</c:v>
                </c:pt>
                <c:pt idx="6">
                  <c:v>139</c:v>
                </c:pt>
                <c:pt idx="7">
                  <c:v>132</c:v>
                </c:pt>
                <c:pt idx="8">
                  <c:v>133</c:v>
                </c:pt>
                <c:pt idx="9">
                  <c:v>123</c:v>
                </c:pt>
                <c:pt idx="10">
                  <c:v>126</c:v>
                </c:pt>
                <c:pt idx="11">
                  <c:v>110</c:v>
                </c:pt>
                <c:pt idx="13">
                  <c:v>30</c:v>
                </c:pt>
                <c:pt idx="14">
                  <c:v>103</c:v>
                </c:pt>
                <c:pt idx="15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3ED5-45AB-BD69-68FDA70E5F29}"/>
            </c:ext>
          </c:extLst>
        </c:ser>
        <c:ser>
          <c:idx val="15"/>
          <c:order val="15"/>
          <c:tx>
            <c:strRef>
              <c:f>'小女子水揚数量5月 (下)'!$Q$3:$Q$4</c:f>
              <c:strCache>
                <c:ptCount val="2"/>
                <c:pt idx="0">
                  <c:v>田老港小女子（イカナゴ）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(下)'!$Q$5:$Q$20</c:f>
              <c:numCache>
                <c:formatCode>#,##0_);[Red]\(#,##0\)</c:formatCode>
                <c:ptCount val="16"/>
                <c:pt idx="2">
                  <c:v>80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9A-3ED5-45AB-BD69-68FDA70E5F29}"/>
            </c:ext>
          </c:extLst>
        </c:ser>
        <c:ser>
          <c:idx val="16"/>
          <c:order val="16"/>
          <c:tx>
            <c:strRef>
              <c:f>'小女子水揚数量5月 (下)'!$R$3:$R$4</c:f>
              <c:strCache>
                <c:ptCount val="2"/>
                <c:pt idx="0">
                  <c:v>田老港小女子（イカナゴ）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5931846820937959E-2"/>
                  <c:y val="1.0030648765775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3ED5-45AB-BD69-68FDA70E5F29}"/>
                </c:ext>
              </c:extLst>
            </c:dLbl>
            <c:dLbl>
              <c:idx val="5"/>
              <c:layout>
                <c:manualLayout>
                  <c:x val="1.2944625542012098E-2"/>
                  <c:y val="2.5076621914440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ED5-45AB-BD69-68FDA70E5F29}"/>
                </c:ext>
              </c:extLst>
            </c:dLbl>
            <c:dLbl>
              <c:idx val="6"/>
              <c:layout>
                <c:manualLayout>
                  <c:x val="1.3940365968320717E-2"/>
                  <c:y val="-1.7553635340108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3ED5-45AB-BD69-68FDA70E5F29}"/>
                </c:ext>
              </c:extLst>
            </c:dLbl>
            <c:dLbl>
              <c:idx val="8"/>
              <c:layout>
                <c:manualLayout>
                  <c:x val="1.1948885115703401E-2"/>
                  <c:y val="-2.006129753155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ED5-45AB-BD69-68FDA70E5F29}"/>
                </c:ext>
              </c:extLst>
            </c:dLbl>
            <c:dLbl>
              <c:idx val="9"/>
              <c:layout>
                <c:manualLayout>
                  <c:x val="1.6927587247246512E-2"/>
                  <c:y val="2.7584284105884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3ED5-45AB-BD69-68FDA70E5F29}"/>
                </c:ext>
              </c:extLst>
            </c:dLbl>
            <c:dLbl>
              <c:idx val="12"/>
              <c:layout>
                <c:manualLayout>
                  <c:x val="1.1948885115703326E-2"/>
                  <c:y val="2.5076621914440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ED5-45AB-BD69-68FDA70E5F29}"/>
                </c:ext>
              </c:extLst>
            </c:dLbl>
            <c:dLbl>
              <c:idx val="13"/>
              <c:layout>
                <c:manualLayout>
                  <c:x val="1.1948885115703472E-2"/>
                  <c:y val="5.01532438288803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3ED5-45AB-BD69-68FDA70E5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(下)'!$R$5:$R$20</c:f>
              <c:numCache>
                <c:formatCode>#,##0.0;[Red]\-#,##0.0</c:formatCode>
                <c:ptCount val="16"/>
                <c:pt idx="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3ED5-45AB-BD69-68FDA70E5F29}"/>
            </c:ext>
          </c:extLst>
        </c:ser>
        <c:ser>
          <c:idx val="17"/>
          <c:order val="17"/>
          <c:tx>
            <c:strRef>
              <c:f>'小女子水揚数量5月 (下)'!$S$3:$S$4</c:f>
              <c:strCache>
                <c:ptCount val="2"/>
                <c:pt idx="0">
                  <c:v>田老港小女子（イカナゴ）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FF99"/>
              </a:solidFill>
              <a:ln w="12700">
                <a:solidFill>
                  <a:srgbClr val="00B05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1.493610639462932E-2"/>
                  <c:y val="2.507662191444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ED5-45AB-BD69-68FDA70E5F29}"/>
                </c:ext>
              </c:extLst>
            </c:dLbl>
            <c:dLbl>
              <c:idx val="5"/>
              <c:layout>
                <c:manualLayout>
                  <c:x val="1.29446255420120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ED5-45AB-BD69-68FDA70E5F29}"/>
                </c:ext>
              </c:extLst>
            </c:dLbl>
            <c:dLbl>
              <c:idx val="6"/>
              <c:layout>
                <c:manualLayout>
                  <c:x val="1.5931846820937959E-2"/>
                  <c:y val="-7.522986574332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ED5-45AB-BD69-68FDA70E5F29}"/>
                </c:ext>
              </c:extLst>
            </c:dLbl>
            <c:dLbl>
              <c:idx val="8"/>
              <c:layout>
                <c:manualLayout>
                  <c:x val="1.4936106394629193E-2"/>
                  <c:y val="-2.758428410588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3ED5-45AB-BD69-68FDA70E5F29}"/>
                </c:ext>
              </c:extLst>
            </c:dLbl>
            <c:dLbl>
              <c:idx val="9"/>
              <c:layout>
                <c:manualLayout>
                  <c:x val="1.5931846820938032E-2"/>
                  <c:y val="1.0030648765776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ED5-45AB-BD69-68FDA70E5F29}"/>
                </c:ext>
              </c:extLst>
            </c:dLbl>
            <c:dLbl>
              <c:idx val="12"/>
              <c:layout>
                <c:manualLayout>
                  <c:x val="1.2944625542012098E-2"/>
                  <c:y val="1.2538310957220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3ED5-45AB-BD69-68FDA70E5F29}"/>
                </c:ext>
              </c:extLst>
            </c:dLbl>
            <c:dLbl>
              <c:idx val="13"/>
              <c:layout>
                <c:manualLayout>
                  <c:x val="1.29446255420120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ED5-45AB-BD69-68FDA70E5F29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'小女子水揚数量5月 (下)'!$A$5:$A$20</c:f>
              <c:numCache>
                <c:formatCode>m/d;@</c:formatCode>
                <c:ptCount val="16"/>
                <c:pt idx="0">
                  <c:v>42871</c:v>
                </c:pt>
                <c:pt idx="1">
                  <c:v>42872</c:v>
                </c:pt>
                <c:pt idx="2">
                  <c:v>42873</c:v>
                </c:pt>
                <c:pt idx="3">
                  <c:v>42874</c:v>
                </c:pt>
                <c:pt idx="4">
                  <c:v>42875</c:v>
                </c:pt>
                <c:pt idx="5">
                  <c:v>42876</c:v>
                </c:pt>
                <c:pt idx="6">
                  <c:v>42877</c:v>
                </c:pt>
                <c:pt idx="7">
                  <c:v>42878</c:v>
                </c:pt>
                <c:pt idx="8">
                  <c:v>42879</c:v>
                </c:pt>
                <c:pt idx="9">
                  <c:v>42880</c:v>
                </c:pt>
                <c:pt idx="10">
                  <c:v>42881</c:v>
                </c:pt>
                <c:pt idx="11">
                  <c:v>42882</c:v>
                </c:pt>
                <c:pt idx="12">
                  <c:v>42883</c:v>
                </c:pt>
                <c:pt idx="13">
                  <c:v>42884</c:v>
                </c:pt>
                <c:pt idx="14">
                  <c:v>42885</c:v>
                </c:pt>
                <c:pt idx="15">
                  <c:v>42886</c:v>
                </c:pt>
              </c:numCache>
            </c:numRef>
          </c:cat>
          <c:val>
            <c:numRef>
              <c:f>'小女子水揚数量5月 (下)'!$S$5:$S$20</c:f>
              <c:numCache>
                <c:formatCode>#,##0_);[Red]\(#,##0\)</c:formatCode>
                <c:ptCount val="16"/>
                <c:pt idx="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D-3ED5-45AB-BD69-68FDA70E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0736"/>
        <c:axId val="124242176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'小女子水揚数量5月 (下)'!$H$3:$H$4</c15:sqref>
                        </c15:formulaRef>
                      </c:ext>
                    </c:extLst>
                    <c:strCache>
                      <c:ptCount val="2"/>
                      <c:pt idx="0">
                        <c:v>山田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ln w="22225" cap="rnd">
                    <a:solidFill>
                      <a:schemeClr val="bg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chemeClr val="bg1">
                        <a:lumMod val="75000"/>
                      </a:schemeClr>
                    </a:solidFill>
                    <a:ln w="9525">
                      <a:solidFill>
                        <a:schemeClr val="bg2">
                          <a:lumMod val="25000"/>
                        </a:schemeClr>
                      </a:solidFill>
                    </a:ln>
                    <a:effectLst/>
                  </c:spPr>
                </c:marker>
                <c:dLbls>
                  <c:dLbl>
                    <c:idx val="1"/>
                    <c:layout>
                      <c:manualLayout>
                        <c:x val="1.1845362125292002E-2"/>
                        <c:y val="1.5665831104223371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2.1628686262036848E-2"/>
                            <c:h val="3.0109189077387796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2E-3ED5-45AB-BD69-68FDA70E5F29}"/>
                      </c:ext>
                    </c:extLst>
                  </c:dLbl>
                  <c:dLbl>
                    <c:idx val="2"/>
                    <c:layout>
                      <c:manualLayout>
                        <c:x val="-1.8868648457383542E-3"/>
                        <c:y val="6.2002977239784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F-3ED5-45AB-BD69-68FDA70E5F29}"/>
                      </c:ext>
                    </c:extLst>
                  </c:dLbl>
                  <c:dLbl>
                    <c:idx val="5"/>
                    <c:layout>
                      <c:manualLayout>
                        <c:x val="1.2606073797067159E-2"/>
                        <c:y val="1.377338394993521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0-3ED5-45AB-BD69-68FDA70E5F29}"/>
                      </c:ext>
                    </c:extLst>
                  </c:dLbl>
                  <c:dLbl>
                    <c:idx val="6"/>
                    <c:layout>
                      <c:manualLayout>
                        <c:x val="1.5593295075992955E-2"/>
                        <c:y val="-1.63185623473930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1-3ED5-45AB-BD69-68FDA70E5F29}"/>
                      </c:ext>
                    </c:extLst>
                  </c:dLbl>
                  <c:dLbl>
                    <c:idx val="8"/>
                    <c:layout>
                      <c:manualLayout>
                        <c:x val="1.3659284910972966E-2"/>
                        <c:y val="-8.6648614131605399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2-3ED5-45AB-BD69-68FDA70E5F29}"/>
                      </c:ext>
                    </c:extLst>
                  </c:dLbl>
                  <c:dLbl>
                    <c:idx val="9"/>
                    <c:layout>
                      <c:manualLayout>
                        <c:x val="1.2663544484664342E-2"/>
                        <c:y val="-1.652944291593319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3-3ED5-45AB-BD69-68FDA70E5F29}"/>
                      </c:ext>
                    </c:extLst>
                  </c:dLbl>
                  <c:dLbl>
                    <c:idx val="10"/>
                    <c:layout>
                      <c:manualLayout>
                        <c:x val="1.7975094748240389E-3"/>
                        <c:y val="-1.37001997884593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4-3ED5-45AB-BD69-68FDA70E5F29}"/>
                      </c:ext>
                    </c:extLst>
                  </c:dLbl>
                  <c:dLbl>
                    <c:idx val="11"/>
                    <c:layout>
                      <c:manualLayout>
                        <c:x val="1.175491174446823E-2"/>
                        <c:y val="-3.8906280173395956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5-3ED5-45AB-BD69-68FDA70E5F29}"/>
                      </c:ext>
                    </c:extLst>
                  </c:dLbl>
                  <c:dLbl>
                    <c:idx val="12"/>
                    <c:layout>
                      <c:manualLayout>
                        <c:x val="1.6123546454191718E-2"/>
                        <c:y val="1.346199944002126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6-3ED5-45AB-BD69-68FDA70E5F2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'小女子水揚数量5月 (下)'!$A$5:$A$20</c15:sqref>
                        </c15:formulaRef>
                      </c:ext>
                    </c:extLst>
                    <c:numCache>
                      <c:formatCode>m/d;@</c:formatCode>
                      <c:ptCount val="16"/>
                      <c:pt idx="0">
                        <c:v>42871</c:v>
                      </c:pt>
                      <c:pt idx="1">
                        <c:v>42872</c:v>
                      </c:pt>
                      <c:pt idx="2">
                        <c:v>42873</c:v>
                      </c:pt>
                      <c:pt idx="3">
                        <c:v>42874</c:v>
                      </c:pt>
                      <c:pt idx="4">
                        <c:v>42875</c:v>
                      </c:pt>
                      <c:pt idx="5">
                        <c:v>42876</c:v>
                      </c:pt>
                      <c:pt idx="6">
                        <c:v>42877</c:v>
                      </c:pt>
                      <c:pt idx="7">
                        <c:v>42878</c:v>
                      </c:pt>
                      <c:pt idx="8">
                        <c:v>42879</c:v>
                      </c:pt>
                      <c:pt idx="9">
                        <c:v>42880</c:v>
                      </c:pt>
                      <c:pt idx="10">
                        <c:v>42881</c:v>
                      </c:pt>
                      <c:pt idx="11">
                        <c:v>42882</c:v>
                      </c:pt>
                      <c:pt idx="12">
                        <c:v>42883</c:v>
                      </c:pt>
                      <c:pt idx="13">
                        <c:v>42884</c:v>
                      </c:pt>
                      <c:pt idx="14">
                        <c:v>42885</c:v>
                      </c:pt>
                      <c:pt idx="15">
                        <c:v>42886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'小女子水揚数量5月 (下)'!$H$5:$H$20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1">
                        <c:v>0</c:v>
                      </c:pt>
                      <c:pt idx="5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37-3ED5-45AB-BD69-68FDA70E5F29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(下)'!$N$3:$N$4</c15:sqref>
                        </c15:formulaRef>
                      </c:ext>
                    </c:extLst>
                    <c:strCache>
                      <c:ptCount val="2"/>
                      <c:pt idx="0">
                        <c:v>田老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ln w="22225" cap="rnd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tx2">
                          <a:lumMod val="75000"/>
                        </a:schemeClr>
                      </a:solidFill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3.6816459122902004E-4"/>
                        <c:y val="2.36132330473616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2-3ED5-45AB-BD69-68FDA70E5F29}"/>
                      </c:ext>
                    </c:extLst>
                  </c:dLbl>
                  <c:dLbl>
                    <c:idx val="1"/>
                    <c:layout>
                      <c:manualLayout>
                        <c:x val="1.816724487562181E-2"/>
                        <c:y val="1.2350729927151425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3-3ED5-45AB-BD69-68FDA70E5F29}"/>
                      </c:ext>
                    </c:extLst>
                  </c:dLbl>
                  <c:dLbl>
                    <c:idx val="2"/>
                    <c:layout>
                      <c:manualLayout>
                        <c:x val="1.8971991311498341E-3"/>
                        <c:y val="-2.8278333917138151E-3"/>
                      </c:manualLayout>
                    </c:layout>
                    <c:numFmt formatCode="#,##0_);[Red]\(#,##0\)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2.2192231531132006E-2"/>
                            <c:h val="2.8742745056844939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54-3ED5-45AB-BD69-68FDA70E5F29}"/>
                      </c:ext>
                    </c:extLst>
                  </c:dLbl>
                  <c:dLbl>
                    <c:idx val="4"/>
                    <c:layout>
                      <c:manualLayout>
                        <c:x val="9.6188525181412927E-3"/>
                        <c:y val="3.742735184159065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5-3ED5-45AB-BD69-68FDA70E5F29}"/>
                      </c:ext>
                    </c:extLst>
                  </c:dLbl>
                  <c:dLbl>
                    <c:idx val="5"/>
                    <c:layout>
                      <c:manualLayout>
                        <c:x val="1.487636196905082E-2"/>
                        <c:y val="-1.381090015594885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6-3ED5-45AB-BD69-68FDA70E5F29}"/>
                      </c:ext>
                    </c:extLst>
                  </c:dLbl>
                  <c:dLbl>
                    <c:idx val="6"/>
                    <c:layout>
                      <c:manualLayout>
                        <c:x val="1.5676325714690732E-2"/>
                        <c:y val="-4.0714956210689433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7-3ED5-45AB-BD69-68FDA70E5F29}"/>
                      </c:ext>
                    </c:extLst>
                  </c:dLbl>
                  <c:dLbl>
                    <c:idx val="8"/>
                    <c:layout>
                      <c:manualLayout>
                        <c:x val="1.4655025337281588E-2"/>
                        <c:y val="-2.619835647425065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8-3ED5-45AB-BD69-68FDA70E5F29}"/>
                      </c:ext>
                    </c:extLst>
                  </c:dLbl>
                  <c:dLbl>
                    <c:idx val="9"/>
                    <c:layout>
                      <c:manualLayout>
                        <c:x val="1.6646506189898831E-2"/>
                        <c:y val="3.5920779989566548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9-3ED5-45AB-BD69-68FDA70E5F29}"/>
                      </c:ext>
                    </c:extLst>
                  </c:dLbl>
                  <c:dLbl>
                    <c:idx val="10"/>
                    <c:layout>
                      <c:manualLayout>
                        <c:x val="2.8803465078505687E-3"/>
                        <c:y val="1.615054648019734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A-3ED5-45AB-BD69-68FDA70E5F29}"/>
                      </c:ext>
                    </c:extLst>
                  </c:dLbl>
                  <c:dLbl>
                    <c:idx val="11"/>
                    <c:layout>
                      <c:manualLayout>
                        <c:x val="1.3833500283197986E-2"/>
                        <c:y val="3.7729456026859105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B-3ED5-45AB-BD69-68FDA70E5F29}"/>
                      </c:ext>
                    </c:extLst>
                  </c:dLbl>
                  <c:dLbl>
                    <c:idx val="12"/>
                    <c:layout>
                      <c:manualLayout>
                        <c:x val="1.6820721562123855E-2"/>
                        <c:y val="-6.6595214748686833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C-3ED5-45AB-BD69-68FDA70E5F29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(下)'!$A$5:$A$20</c15:sqref>
                        </c15:formulaRef>
                      </c:ext>
                    </c:extLst>
                    <c:numCache>
                      <c:formatCode>m/d;@</c:formatCode>
                      <c:ptCount val="16"/>
                      <c:pt idx="0">
                        <c:v>42871</c:v>
                      </c:pt>
                      <c:pt idx="1">
                        <c:v>42872</c:v>
                      </c:pt>
                      <c:pt idx="2">
                        <c:v>42873</c:v>
                      </c:pt>
                      <c:pt idx="3">
                        <c:v>42874</c:v>
                      </c:pt>
                      <c:pt idx="4">
                        <c:v>42875</c:v>
                      </c:pt>
                      <c:pt idx="5">
                        <c:v>42876</c:v>
                      </c:pt>
                      <c:pt idx="6">
                        <c:v>42877</c:v>
                      </c:pt>
                      <c:pt idx="7">
                        <c:v>42878</c:v>
                      </c:pt>
                      <c:pt idx="8">
                        <c:v>42879</c:v>
                      </c:pt>
                      <c:pt idx="9">
                        <c:v>42880</c:v>
                      </c:pt>
                      <c:pt idx="10">
                        <c:v>42881</c:v>
                      </c:pt>
                      <c:pt idx="11">
                        <c:v>42882</c:v>
                      </c:pt>
                      <c:pt idx="12">
                        <c:v>42883</c:v>
                      </c:pt>
                      <c:pt idx="13">
                        <c:v>42884</c:v>
                      </c:pt>
                      <c:pt idx="14">
                        <c:v>42885</c:v>
                      </c:pt>
                      <c:pt idx="15">
                        <c:v>42886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'小女子水揚数量5月 (下)'!$N$5:$N$20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0</c:v>
                      </c:pt>
                      <c:pt idx="1">
                        <c:v>0</c:v>
                      </c:pt>
                      <c:pt idx="3">
                        <c:v>0</c:v>
                      </c:pt>
                      <c:pt idx="5">
                        <c:v>0</c:v>
                      </c:pt>
                      <c:pt idx="12">
                        <c:v>0</c:v>
                      </c:pt>
                      <c:pt idx="15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D-3ED5-45AB-BD69-68FDA70E5F29}"/>
                  </c:ext>
                </c:extLst>
              </c15:ser>
            </c15:filteredLineSeries>
          </c:ext>
        </c:extLst>
      </c:lineChart>
      <c:catAx>
        <c:axId val="124193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平成２９年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6.2894728754035508E-3"/>
              <c:y val="0.90942324164504218"/>
            </c:manualLayout>
          </c:layout>
          <c:overlay val="0"/>
          <c:spPr>
            <a:solidFill>
              <a:schemeClr val="lt1"/>
            </a:solidFill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</c:title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240256"/>
        <c:crosses val="autoZero"/>
        <c:auto val="0"/>
        <c:lblAlgn val="ctr"/>
        <c:lblOffset val="100"/>
        <c:noMultiLvlLbl val="1"/>
      </c:catAx>
      <c:valAx>
        <c:axId val="12424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水揚数量（</a:t>
                </a:r>
                <a:r>
                  <a:rPr lang="en-US" altLang="ja-JP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Kg</a:t>
                </a:r>
                <a:r>
                  <a:rPr lang="ja-JP" altLang="en-US" sz="1000" b="0" i="0" u="none" strike="noStrike" baseline="0"/>
                  <a:t> </a:t>
                </a: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）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8.8154000283493707E-3"/>
              <c:y val="1.7888972799400361E-2"/>
            </c:manualLayout>
          </c:layout>
          <c:overlay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12700" cap="flat" cmpd="thickThin" algn="ctr">
              <a:solidFill>
                <a:schemeClr val="accent2">
                  <a:lumMod val="50000"/>
                </a:schemeClr>
              </a:solidFill>
              <a:prstDash val="solid"/>
            </a:ln>
            <a:effectLst>
              <a:outerShdw blurRad="40000" dist="20000" dir="5400000" rotWithShape="0">
                <a:srgbClr val="7030A0">
                  <a:alpha val="38000"/>
                </a:srgbClr>
              </a:outerShdw>
            </a:effectLst>
          </c:sp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193024"/>
        <c:crosses val="autoZero"/>
        <c:crossBetween val="between"/>
      </c:valAx>
      <c:valAx>
        <c:axId val="124242176"/>
        <c:scaling>
          <c:orientation val="minMax"/>
        </c:scaling>
        <c:delete val="0"/>
        <c:axPos val="r"/>
        <c:title>
          <c:tx>
            <c:rich>
              <a:bodyPr rot="0" vert="horz" anchor="ctr" anchorCtr="0"/>
              <a:lstStyle/>
              <a:p>
                <a:pPr>
                  <a:defRPr/>
                </a:pPr>
                <a:r>
                  <a:rPr lang="ja-JP" altLang="en-US" sz="1200" b="0">
                    <a:latin typeface="+mn-ea"/>
                    <a:ea typeface="+mn-ea"/>
                  </a:rPr>
                  <a:t>価格</a:t>
                </a:r>
                <a:r>
                  <a:rPr lang="en-US" altLang="ja-JP" sz="1200" b="0">
                    <a:latin typeface="+mn-ea"/>
                    <a:ea typeface="+mn-ea"/>
                  </a:rPr>
                  <a:t>@</a:t>
                </a:r>
                <a:r>
                  <a:rPr lang="ja-JP" altLang="en-US" sz="1200" b="0">
                    <a:latin typeface="+mn-ea"/>
                    <a:ea typeface="+mn-ea"/>
                  </a:rPr>
                  <a:t>円</a:t>
                </a:r>
              </a:p>
            </c:rich>
          </c:tx>
          <c:layout>
            <c:manualLayout>
              <c:xMode val="edge"/>
              <c:yMode val="edge"/>
              <c:x val="0.93029817015839655"/>
              <c:y val="2.0870857766585232E-2"/>
            </c:manualLayout>
          </c:layout>
          <c:overlay val="0"/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2700000" algn="tl" rotWithShape="0">
                <a:schemeClr val="accent2">
                  <a:alpha val="40000"/>
                </a:schemeClr>
              </a:outerShdw>
            </a:effectLst>
          </c:sp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260736"/>
        <c:crosses val="max"/>
        <c:crossBetween val="between"/>
      </c:valAx>
      <c:catAx>
        <c:axId val="124260736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one"/>
        <c:crossAx val="124242176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61289636092781E-2"/>
          <c:y val="0.89239605142941325"/>
          <c:w val="0.9117397714583626"/>
          <c:h val="0.10039484117608992"/>
        </c:manualLayout>
      </c:layout>
      <c:overlay val="0"/>
      <c:spPr>
        <a:noFill/>
        <a:ln w="19050" cmpd="thinThick"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schemeClr val="accent2">
          <a:lumMod val="50000"/>
          <a:alpha val="50000"/>
        </a:schemeClr>
      </a:innerShdw>
    </a:effectLst>
  </c:spPr>
  <c:txPr>
    <a:bodyPr/>
    <a:lstStyle/>
    <a:p>
      <a:pPr>
        <a:defRPr/>
      </a:pPr>
      <a:endParaRPr lang="ja-JP"/>
    </a:p>
  </c:txPr>
  <c:printSettings>
    <c:headerFooter/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aseline="0">
                <a:solidFill>
                  <a:srgbClr val="FF0000"/>
                </a:solidFill>
                <a:latin typeface="+mn-lt"/>
                <a:ea typeface="+mn-ea"/>
                <a:cs typeface="+mn-cs"/>
              </a:rPr>
              <a:t>宮古・山田・田老魚市場小女子水揚数量価格推移表</a:t>
            </a:r>
            <a:endParaRPr lang="ja-JP" baseline="0">
              <a:solidFill>
                <a:srgbClr val="FF0000"/>
              </a:solidFill>
            </a:endParaRPr>
          </a:p>
        </c:rich>
      </c:tx>
      <c:overlay val="0"/>
      <c:spPr>
        <a:solidFill>
          <a:schemeClr val="lt1"/>
        </a:solidFill>
        <a:ln w="25400" cap="flat" cmpd="sng" algn="ctr">
          <a:solidFill>
            <a:srgbClr val="7030A0"/>
          </a:solidFill>
          <a:prstDash val="solid"/>
        </a:ln>
        <a:effectLst>
          <a:innerShdw blurRad="114300">
            <a:prstClr val="black"/>
          </a:innerShdw>
        </a:effectLst>
      </c:spPr>
    </c:title>
    <c:autoTitleDeleted val="0"/>
    <c:plotArea>
      <c:layout>
        <c:manualLayout>
          <c:layoutTarget val="inner"/>
          <c:xMode val="edge"/>
          <c:yMode val="edge"/>
          <c:x val="4.0215382491356567E-2"/>
          <c:y val="7.6246726395324482E-2"/>
          <c:w val="0.93091662055756552"/>
          <c:h val="0.7838090629552141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'小女子水揚数量6月 (上)'!$C$3:$C$4</c:f>
              <c:strCache>
                <c:ptCount val="2"/>
                <c:pt idx="0">
                  <c:v>宮古港小女子</c:v>
                </c:pt>
                <c:pt idx="1">
                  <c:v>数量（Kg）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44-438D-AD9A-F3510D6AA98D}"/>
                </c:ext>
              </c:extLst>
            </c:dLbl>
            <c:dLbl>
              <c:idx val="2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850" b="0" i="0" u="none" strike="noStrike" kern="1200" baseline="0">
                      <a:solidFill>
                        <a:schemeClr val="bg2">
                          <a:lumMod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44-438D-AD9A-F3510D6AA98D}"/>
                </c:ext>
              </c:extLst>
            </c:dLbl>
            <c:dLbl>
              <c:idx val="6"/>
              <c:layout>
                <c:manualLayout>
                  <c:x val="0"/>
                  <c:y val="3.31296778505464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44-438D-AD9A-F3510D6AA98D}"/>
                </c:ext>
              </c:extLst>
            </c:dLbl>
            <c:dLbl>
              <c:idx val="13"/>
              <c:layout>
                <c:manualLayout>
                  <c:x val="-1.0624318412328628E-3"/>
                  <c:y val="4.5037407369105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44-438D-AD9A-F3510D6AA98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(上)'!$C$5:$C$20</c15:sqref>
                  </c15:fullRef>
                </c:ext>
              </c:extLst>
              <c:f>'小女子水揚数量6月 (上)'!$C$5:$C$19</c:f>
              <c:numCache>
                <c:formatCode>#,##0.0;[Red]\-#,##0.0</c:formatCode>
                <c:ptCount val="15"/>
                <c:pt idx="1">
                  <c:v>10094</c:v>
                </c:pt>
                <c:pt idx="4">
                  <c:v>24614</c:v>
                </c:pt>
                <c:pt idx="5">
                  <c:v>20101</c:v>
                </c:pt>
                <c:pt idx="7">
                  <c:v>21259</c:v>
                </c:pt>
                <c:pt idx="8">
                  <c:v>7089</c:v>
                </c:pt>
                <c:pt idx="9">
                  <c:v>17138</c:v>
                </c:pt>
                <c:pt idx="11">
                  <c:v>11842</c:v>
                </c:pt>
                <c:pt idx="12">
                  <c:v>12380</c:v>
                </c:pt>
                <c:pt idx="14">
                  <c:v>18852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0344-438D-AD9A-F3510D6AA98D}"/>
            </c:ext>
          </c:extLst>
        </c:ser>
        <c:ser>
          <c:idx val="7"/>
          <c:order val="7"/>
          <c:tx>
            <c:strRef>
              <c:f>'小女子水揚数量6月 (上)'!$I$3:$I$4</c:f>
              <c:strCache>
                <c:ptCount val="2"/>
                <c:pt idx="0">
                  <c:v>山田港小女子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rgbClr val="0070C0"/>
              </a:solidFill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(上)'!$I$5:$I$20</c15:sqref>
                  </c15:fullRef>
                </c:ext>
              </c:extLst>
              <c:f>'小女子水揚数量6月 (上)'!$I$5:$I$19</c:f>
              <c:numCache>
                <c:formatCode>#,##0.0;[Red]\-#,##0.0</c:formatCode>
                <c:ptCount val="15"/>
                <c:pt idx="0">
                  <c:v>8252</c:v>
                </c:pt>
                <c:pt idx="1">
                  <c:v>8249</c:v>
                </c:pt>
                <c:pt idx="2">
                  <c:v>3364</c:v>
                </c:pt>
                <c:pt idx="4">
                  <c:v>7545</c:v>
                </c:pt>
                <c:pt idx="5">
                  <c:v>10161</c:v>
                </c:pt>
                <c:pt idx="7">
                  <c:v>12582</c:v>
                </c:pt>
                <c:pt idx="8">
                  <c:v>13148</c:v>
                </c:pt>
                <c:pt idx="9">
                  <c:v>9340</c:v>
                </c:pt>
                <c:pt idx="11">
                  <c:v>13950</c:v>
                </c:pt>
                <c:pt idx="12">
                  <c:v>6040</c:v>
                </c:pt>
                <c:pt idx="14">
                  <c:v>3462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0344-438D-AD9A-F3510D6AA98D}"/>
            </c:ext>
          </c:extLst>
        </c:ser>
        <c:ser>
          <c:idx val="13"/>
          <c:order val="13"/>
          <c:tx>
            <c:strRef>
              <c:f>'小女子水揚数量6月 (上)'!$O$3:$O$4</c:f>
              <c:strCache>
                <c:ptCount val="2"/>
                <c:pt idx="0">
                  <c:v>田老港小女子</c:v>
                </c:pt>
                <c:pt idx="1">
                  <c:v>数量（Kg）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B050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(上)'!$O$5:$O$20</c15:sqref>
                  </c15:fullRef>
                </c:ext>
              </c:extLst>
              <c:f>'小女子水揚数量6月 (上)'!$O$5:$O$19</c:f>
              <c:numCache>
                <c:formatCode>#,##0.0;[Red]\-#,##0.0</c:formatCode>
                <c:ptCount val="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344-438D-AD9A-F3510D6AA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58272"/>
        <c:axId val="124789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'小女子水揚数量6月 (上)'!$B$3:$B$4</c15:sqref>
                        </c15:formulaRef>
                      </c:ext>
                    </c:extLst>
                    <c:strCache>
                      <c:ptCount val="2"/>
                      <c:pt idx="0">
                        <c:v>宮古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rgbClr val="002060"/>
                    </a:solidFill>
                  </a:ln>
                  <a:effectLst/>
                </c:spPr>
                <c:invertIfNegative val="0"/>
                <c:dLbls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B-0344-438D-AD9A-F3510D6AA98D}"/>
                      </c:ext>
                    </c:extLst>
                  </c:dLbl>
                  <c:dLbl>
                    <c:idx val="2"/>
                    <c:dLblPos val="outEnd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C-0344-438D-AD9A-F3510D6AA98D}"/>
                      </c:ext>
                    </c:extLst>
                  </c:dLbl>
                  <c:dLbl>
                    <c:idx val="4"/>
                    <c:layout>
                      <c:manualLayout>
                        <c:x val="2.024461983287296E-2"/>
                        <c:y val="8.8888888888888889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D-0344-438D-AD9A-F3510D6AA98D}"/>
                      </c:ext>
                    </c:extLst>
                  </c:dLbl>
                  <c:dLbl>
                    <c:idx val="10"/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E-0344-438D-AD9A-F3510D6AA98D}"/>
                      </c:ext>
                    </c:extLst>
                  </c:dLbl>
                  <c:dLbl>
                    <c:idx val="11"/>
                    <c:layout>
                      <c:manualLayout>
                        <c:x val="3.2053981402048848E-2"/>
                        <c:y val="6.8888888888888888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F-0344-438D-AD9A-F3510D6AA98D}"/>
                      </c:ext>
                    </c:extLst>
                  </c:dLbl>
                  <c:dLbl>
                    <c:idx val="12"/>
                    <c:layout>
                      <c:manualLayout>
                        <c:x val="2.6992826443830612E-2"/>
                        <c:y val="1.3333333333333334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0-0344-438D-AD9A-F3510D6AA98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>
</c:separator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'小女子水揚数量6月 (上)'!$A$5:$A$20</c15:sqref>
                        </c15:fullRef>
                        <c15:formulaRef>
                          <c15:sqref>'小女子水揚数量6月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42887</c:v>
                      </c:pt>
                      <c:pt idx="1">
                        <c:v>42888</c:v>
                      </c:pt>
                      <c:pt idx="2">
                        <c:v>42889</c:v>
                      </c:pt>
                      <c:pt idx="3">
                        <c:v>42890</c:v>
                      </c:pt>
                      <c:pt idx="4">
                        <c:v>42891</c:v>
                      </c:pt>
                      <c:pt idx="5">
                        <c:v>42892</c:v>
                      </c:pt>
                      <c:pt idx="6">
                        <c:v>42893</c:v>
                      </c:pt>
                      <c:pt idx="7">
                        <c:v>42894</c:v>
                      </c:pt>
                      <c:pt idx="8">
                        <c:v>42895</c:v>
                      </c:pt>
                      <c:pt idx="9">
                        <c:v>42896</c:v>
                      </c:pt>
                      <c:pt idx="10">
                        <c:v>42897</c:v>
                      </c:pt>
                      <c:pt idx="11">
                        <c:v>42898</c:v>
                      </c:pt>
                      <c:pt idx="12">
                        <c:v>42899</c:v>
                      </c:pt>
                      <c:pt idx="13">
                        <c:v>42900</c:v>
                      </c:pt>
                      <c:pt idx="14">
                        <c:v>42901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'小女子水揚数量6月 (上)'!$B$5:$B$20</c15:sqref>
                        </c15:fullRef>
                        <c15:formulaRef>
                          <c15:sqref>'小女子水揚数量6月 (上)'!$B$5:$B$19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0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6">
                        <c:v>0</c:v>
                      </c:pt>
                      <c:pt idx="10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1-0344-438D-AD9A-F3510D6AA98D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'小女子水揚数量6月 (上)'!$D$3:$D$4</c15:sqref>
                        </c15:formulaRef>
                      </c:ext>
                    </c:extLst>
                    <c:strCache>
                      <c:ptCount val="2"/>
                      <c:pt idx="0">
                        <c:v>宮古港小女子</c:v>
                      </c:pt>
                      <c:pt idx="1">
                        <c:v>水揚げ　　　　金額(円)</c:v>
                      </c:pt>
                    </c:strCache>
                  </c:strRef>
                </c:tx>
                <c:spPr>
                  <a:solidFill>
                    <a:schemeClr val="bg1">
                      <a:lumMod val="75000"/>
                    </a:schemeClr>
                  </a:solidFill>
                  <a:ln w="12700">
                    <a:solidFill>
                      <a:schemeClr val="accent2">
                        <a:lumMod val="50000"/>
                      </a:schemeClr>
                    </a:solidFill>
                  </a:ln>
                  <a:effectLst/>
                </c:spPr>
                <c:invertIfNegative val="0"/>
                <c:dPt>
                  <c:idx val="1"/>
                  <c:invertIfNegative val="0"/>
                  <c:bubble3D val="0"/>
                  <c:spPr>
                    <a:solidFill>
                      <a:schemeClr val="bg1">
                        <a:lumMod val="75000"/>
                      </a:schemeClr>
                    </a:solidFill>
                    <a:ln w="12700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344-438D-AD9A-F3510D6AA98D}"/>
                    </c:ext>
                  </c:extLst>
                </c:dPt>
                <c:dLbls>
                  <c:dLbl>
                    <c:idx val="0"/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4-0344-438D-AD9A-F3510D6AA98D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2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'小女子水揚数量6月 (上)'!$A$5:$A$20</c15:sqref>
                        </c15:fullRef>
                        <c15:formulaRef>
                          <c15:sqref>'小女子水揚数量6月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42887</c:v>
                      </c:pt>
                      <c:pt idx="1">
                        <c:v>42888</c:v>
                      </c:pt>
                      <c:pt idx="2">
                        <c:v>42889</c:v>
                      </c:pt>
                      <c:pt idx="3">
                        <c:v>42890</c:v>
                      </c:pt>
                      <c:pt idx="4">
                        <c:v>42891</c:v>
                      </c:pt>
                      <c:pt idx="5">
                        <c:v>42892</c:v>
                      </c:pt>
                      <c:pt idx="6">
                        <c:v>42893</c:v>
                      </c:pt>
                      <c:pt idx="7">
                        <c:v>42894</c:v>
                      </c:pt>
                      <c:pt idx="8">
                        <c:v>42895</c:v>
                      </c:pt>
                      <c:pt idx="9">
                        <c:v>42896</c:v>
                      </c:pt>
                      <c:pt idx="10">
                        <c:v>42897</c:v>
                      </c:pt>
                      <c:pt idx="11">
                        <c:v>42898</c:v>
                      </c:pt>
                      <c:pt idx="12">
                        <c:v>42899</c:v>
                      </c:pt>
                      <c:pt idx="13">
                        <c:v>42900</c:v>
                      </c:pt>
                      <c:pt idx="14">
                        <c:v>42901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'小女子水揚数量6月 (上)'!$D$5:$D$20</c15:sqref>
                        </c15:fullRef>
                        <c15:formulaRef>
                          <c15:sqref>'小女子水揚数量6月 (上)'!$D$5:$D$19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1">
                        <c:v>919022</c:v>
                      </c:pt>
                      <c:pt idx="4">
                        <c:v>2133030</c:v>
                      </c:pt>
                      <c:pt idx="5">
                        <c:v>1761295</c:v>
                      </c:pt>
                      <c:pt idx="7">
                        <c:v>1600587</c:v>
                      </c:pt>
                      <c:pt idx="8">
                        <c:v>460785</c:v>
                      </c:pt>
                      <c:pt idx="9">
                        <c:v>1233936</c:v>
                      </c:pt>
                      <c:pt idx="11">
                        <c:v>864466</c:v>
                      </c:pt>
                      <c:pt idx="12">
                        <c:v>866600</c:v>
                      </c:pt>
                      <c:pt idx="14">
                        <c:v>1527012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5-0344-438D-AD9A-F3510D6AA98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'小女子水揚数量6月 (上)'!$J$3:$J$4</c15:sqref>
                        </c15:formulaRef>
                      </c:ext>
                    </c:extLst>
                    <c:strCache>
                      <c:ptCount val="2"/>
                      <c:pt idx="0">
                        <c:v>山田港小女子</c:v>
                      </c:pt>
                      <c:pt idx="1">
                        <c:v>水揚げ　　　　金額(円)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solidFill>
                      <a:srgbClr val="0070C0"/>
                    </a:solidFill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3.0709249030438177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E-0344-438D-AD9A-F3510D6AA98D}"/>
                      </c:ext>
                    </c:extLst>
                  </c:dLbl>
                  <c:numFmt formatCode="#,##0_);[Red]\(#,##0\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206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'小女子水揚数量6月 (上)'!$A$5:$A$20</c15:sqref>
                        </c15:fullRef>
                        <c15:formulaRef>
                          <c15:sqref>'小女子水揚数量6月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42887</c:v>
                      </c:pt>
                      <c:pt idx="1">
                        <c:v>42888</c:v>
                      </c:pt>
                      <c:pt idx="2">
                        <c:v>42889</c:v>
                      </c:pt>
                      <c:pt idx="3">
                        <c:v>42890</c:v>
                      </c:pt>
                      <c:pt idx="4">
                        <c:v>42891</c:v>
                      </c:pt>
                      <c:pt idx="5">
                        <c:v>42892</c:v>
                      </c:pt>
                      <c:pt idx="6">
                        <c:v>42893</c:v>
                      </c:pt>
                      <c:pt idx="7">
                        <c:v>42894</c:v>
                      </c:pt>
                      <c:pt idx="8">
                        <c:v>42895</c:v>
                      </c:pt>
                      <c:pt idx="9">
                        <c:v>42896</c:v>
                      </c:pt>
                      <c:pt idx="10">
                        <c:v>42897</c:v>
                      </c:pt>
                      <c:pt idx="11">
                        <c:v>42898</c:v>
                      </c:pt>
                      <c:pt idx="12">
                        <c:v>42899</c:v>
                      </c:pt>
                      <c:pt idx="13">
                        <c:v>42900</c:v>
                      </c:pt>
                      <c:pt idx="14">
                        <c:v>42901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'小女子水揚数量6月 (上)'!$J$5:$J$20</c15:sqref>
                        </c15:fullRef>
                        <c15:formulaRef>
                          <c15:sqref>'小女子水揚数量6月 (上)'!$J$5:$J$19</c15:sqref>
                        </c15:formulaRef>
                      </c:ext>
                    </c:extLst>
                    <c:numCache>
                      <c:formatCode>"¥"#,##0_);[Red]\("¥"#,##0\)</c:formatCode>
                      <c:ptCount val="15"/>
                      <c:pt idx="0">
                        <c:v>808696</c:v>
                      </c:pt>
                      <c:pt idx="1">
                        <c:v>819951</c:v>
                      </c:pt>
                      <c:pt idx="2">
                        <c:v>336400</c:v>
                      </c:pt>
                      <c:pt idx="4">
                        <c:v>754500</c:v>
                      </c:pt>
                      <c:pt idx="5">
                        <c:v>1019913</c:v>
                      </c:pt>
                      <c:pt idx="7">
                        <c:v>1044561</c:v>
                      </c:pt>
                      <c:pt idx="8">
                        <c:v>1001878</c:v>
                      </c:pt>
                      <c:pt idx="9">
                        <c:v>733191</c:v>
                      </c:pt>
                      <c:pt idx="11">
                        <c:v>1026720</c:v>
                      </c:pt>
                      <c:pt idx="12">
                        <c:v>407701</c:v>
                      </c:pt>
                      <c:pt idx="14">
                        <c:v>235763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F-0344-438D-AD9A-F3510D6AA98D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'小女子水揚数量6月 (上)'!$P$3:$P$4</c15:sqref>
                        </c15:formulaRef>
                      </c:ext>
                    </c:extLst>
                    <c:strCache>
                      <c:ptCount val="2"/>
                      <c:pt idx="0">
                        <c:v>田老港小女子</c:v>
                      </c:pt>
                      <c:pt idx="1">
                        <c:v>水揚げ　　　　金額(円)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'小女子水揚数量6月 (上)'!$A$5:$A$20</c15:sqref>
                        </c15:fullRef>
                        <c15:formulaRef>
                          <c15:sqref>'小女子水揚数量6月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42887</c:v>
                      </c:pt>
                      <c:pt idx="1">
                        <c:v>42888</c:v>
                      </c:pt>
                      <c:pt idx="2">
                        <c:v>42889</c:v>
                      </c:pt>
                      <c:pt idx="3">
                        <c:v>42890</c:v>
                      </c:pt>
                      <c:pt idx="4">
                        <c:v>42891</c:v>
                      </c:pt>
                      <c:pt idx="5">
                        <c:v>42892</c:v>
                      </c:pt>
                      <c:pt idx="6">
                        <c:v>42893</c:v>
                      </c:pt>
                      <c:pt idx="7">
                        <c:v>42894</c:v>
                      </c:pt>
                      <c:pt idx="8">
                        <c:v>42895</c:v>
                      </c:pt>
                      <c:pt idx="9">
                        <c:v>42896</c:v>
                      </c:pt>
                      <c:pt idx="10">
                        <c:v>42897</c:v>
                      </c:pt>
                      <c:pt idx="11">
                        <c:v>42898</c:v>
                      </c:pt>
                      <c:pt idx="12">
                        <c:v>42899</c:v>
                      </c:pt>
                      <c:pt idx="13">
                        <c:v>42900</c:v>
                      </c:pt>
                      <c:pt idx="14">
                        <c:v>42901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'小女子水揚数量6月 (上)'!$P$5:$P$20</c15:sqref>
                        </c15:fullRef>
                        <c15:formulaRef>
                          <c15:sqref>'小女子水揚数量6月 (上)'!$P$5:$P$19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9-0344-438D-AD9A-F3510D6AA98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3"/>
          <c:tx>
            <c:strRef>
              <c:f>'小女子水揚数量6月 (上)'!$E$3:$E$4</c:f>
              <c:strCache>
                <c:ptCount val="2"/>
                <c:pt idx="0">
                  <c:v>宮古港小女子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44-438D-AD9A-F3510D6AA98D}"/>
                </c:ext>
              </c:extLst>
            </c:dLbl>
            <c:dLbl>
              <c:idx val="3"/>
              <c:layout>
                <c:manualLayout>
                  <c:x val="6.37459104739713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44-438D-AD9A-F3510D6AA98D}"/>
                </c:ext>
              </c:extLst>
            </c:dLbl>
            <c:dLbl>
              <c:idx val="4"/>
              <c:layout>
                <c:manualLayout>
                  <c:x val="1.818242442759728E-3"/>
                  <c:y val="3.2080509400069514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44-438D-AD9A-F3510D6AA98D}"/>
                </c:ext>
              </c:extLst>
            </c:dLbl>
            <c:dLbl>
              <c:idx val="5"/>
              <c:layout>
                <c:manualLayout>
                  <c:x val="1.0624560381595019E-3"/>
                  <c:y val="2.6761292003135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44-438D-AD9A-F3510D6AA98D}"/>
                </c:ext>
              </c:extLst>
            </c:dLbl>
            <c:dLbl>
              <c:idx val="6"/>
              <c:layout>
                <c:manualLayout>
                  <c:x val="-6.0596029649894669E-2"/>
                  <c:y val="-5.2361818398140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570530352533261"/>
                      <c:h val="0.101444887762726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0344-438D-AD9A-F3510D6AA98D}"/>
                </c:ext>
              </c:extLst>
            </c:dLbl>
            <c:dLbl>
              <c:idx val="7"/>
              <c:layout>
                <c:manualLayout>
                  <c:x val="1.9204656539461525E-3"/>
                  <c:y val="-2.2010303030186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44-438D-AD9A-F3510D6AA98D}"/>
                </c:ext>
              </c:extLst>
            </c:dLbl>
            <c:dLbl>
              <c:idx val="8"/>
              <c:layout>
                <c:manualLayout>
                  <c:x val="3.8409313078922357E-3"/>
                  <c:y val="-3.1715521568571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0344-438D-AD9A-F3510D6AA98D}"/>
                </c:ext>
              </c:extLst>
            </c:dLbl>
            <c:dLbl>
              <c:idx val="9"/>
              <c:layout>
                <c:manualLayout>
                  <c:x val="2.8806984809190881E-3"/>
                  <c:y val="-1.470209405044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44-438D-AD9A-F3510D6AA98D}"/>
                </c:ext>
              </c:extLst>
            </c:dLbl>
            <c:dLbl>
              <c:idx val="11"/>
              <c:layout>
                <c:manualLayout>
                  <c:x val="2.8806984809192282E-3"/>
                  <c:y val="1.951724404219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0344-438D-AD9A-F3510D6AA98D}"/>
                </c:ext>
              </c:extLst>
            </c:dLbl>
            <c:dLbl>
              <c:idx val="12"/>
              <c:layout>
                <c:manualLayout>
                  <c:x val="2.9829216921055139E-3"/>
                  <c:y val="-7.5693481682317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44-438D-AD9A-F3510D6AA98D}"/>
                </c:ext>
              </c:extLst>
            </c:dLbl>
            <c:dLbl>
              <c:idx val="14"/>
              <c:layout>
                <c:manualLayout>
                  <c:x val="-1.4083252104675046E-16"/>
                  <c:y val="-3.903448808439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0344-438D-AD9A-F3510D6AA9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(上)'!$E$5:$E$20</c15:sqref>
                  </c15:fullRef>
                </c:ext>
              </c:extLst>
              <c:f>'小女子水揚数量6月 (上)'!$E$5:$E$19</c:f>
              <c:numCache>
                <c:formatCode>#,##0_);[Red]\(#,##0\)</c:formatCode>
                <c:ptCount val="15"/>
                <c:pt idx="1">
                  <c:v>109</c:v>
                </c:pt>
                <c:pt idx="4">
                  <c:v>90</c:v>
                </c:pt>
                <c:pt idx="5">
                  <c:v>100</c:v>
                </c:pt>
                <c:pt idx="7">
                  <c:v>76</c:v>
                </c:pt>
                <c:pt idx="8">
                  <c:v>65</c:v>
                </c:pt>
                <c:pt idx="9">
                  <c:v>72</c:v>
                </c:pt>
                <c:pt idx="11">
                  <c:v>73</c:v>
                </c:pt>
                <c:pt idx="12">
                  <c:v>70</c:v>
                </c:pt>
                <c:pt idx="14">
                  <c:v>81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0344-438D-AD9A-F3510D6AA98D}"/>
            </c:ext>
          </c:extLst>
        </c:ser>
        <c:ser>
          <c:idx val="2"/>
          <c:order val="4"/>
          <c:tx>
            <c:strRef>
              <c:f>'小女子水揚数量6月 (上)'!$F$3:$F$4</c:f>
              <c:strCache>
                <c:ptCount val="2"/>
                <c:pt idx="0">
                  <c:v>宮古港小女子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3.7833173382739215E-3"/>
                  <c:y val="-1.8279166897985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0344-438D-AD9A-F3510D6AA98D}"/>
                </c:ext>
              </c:extLst>
            </c:dLbl>
            <c:dLbl>
              <c:idx val="2"/>
              <c:layout>
                <c:manualLayout>
                  <c:x val="7.0120501521368946E-4"/>
                  <c:y val="-1.8359285161923578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0344-438D-AD9A-F3510D6AA98D}"/>
                </c:ext>
              </c:extLst>
            </c:dLbl>
            <c:dLbl>
              <c:idx val="3"/>
              <c:layout>
                <c:manualLayout>
                  <c:x val="6.6481463325020161E-3"/>
                  <c:y val="3.69385228758371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44-438D-AD9A-F3510D6AA98D}"/>
                </c:ext>
              </c:extLst>
            </c:dLbl>
            <c:dLbl>
              <c:idx val="4"/>
              <c:layout>
                <c:manualLayout>
                  <c:x val="1.661429617315392E-3"/>
                  <c:y val="1.3324168937115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44-438D-AD9A-F3510D6AA98D}"/>
                </c:ext>
              </c:extLst>
            </c:dLbl>
            <c:dLbl>
              <c:idx val="5"/>
              <c:layout>
                <c:manualLayout>
                  <c:x val="2.621662444288539E-3"/>
                  <c:y val="-6.08607604079641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44-438D-AD9A-F3510D6AA98D}"/>
                </c:ext>
              </c:extLst>
            </c:dLbl>
            <c:dLbl>
              <c:idx val="6"/>
              <c:layout>
                <c:manualLayout>
                  <c:x val="1.3616462533411549E-3"/>
                  <c:y val="1.6187761977513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44-438D-AD9A-F3510D6AA98D}"/>
                </c:ext>
              </c:extLst>
            </c:dLbl>
            <c:dLbl>
              <c:idx val="7"/>
              <c:layout>
                <c:manualLayout>
                  <c:x val="2.621662444288539E-3"/>
                  <c:y val="-6.16099459568285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44-438D-AD9A-F3510D6AA98D}"/>
                </c:ext>
              </c:extLst>
            </c:dLbl>
            <c:dLbl>
              <c:idx val="8"/>
              <c:layout>
                <c:manualLayout>
                  <c:x val="4.3649764829906904E-3"/>
                  <c:y val="5.51900020996405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44-438D-AD9A-F3510D6AA98D}"/>
                </c:ext>
              </c:extLst>
            </c:dLbl>
            <c:dLbl>
              <c:idx val="9"/>
              <c:layout>
                <c:manualLayout>
                  <c:x val="1.6748879986698889E-3"/>
                  <c:y val="1.7691152291556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44-438D-AD9A-F3510D6AA98D}"/>
                </c:ext>
              </c:extLst>
            </c:dLbl>
            <c:dLbl>
              <c:idx val="10"/>
              <c:layout>
                <c:manualLayout>
                  <c:x val="2.4444832863677645E-3"/>
                  <c:y val="-4.3513730559799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44-438D-AD9A-F3510D6AA98D}"/>
                </c:ext>
              </c:extLst>
            </c:dLbl>
            <c:dLbl>
              <c:idx val="11"/>
              <c:layout>
                <c:manualLayout>
                  <c:x val="2.3218732191745035E-3"/>
                  <c:y val="3.795297151001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44-438D-AD9A-F3510D6AA98D}"/>
                </c:ext>
              </c:extLst>
            </c:dLbl>
            <c:dLbl>
              <c:idx val="12"/>
              <c:layout>
                <c:manualLayout>
                  <c:x val="3.1595440451614898E-3"/>
                  <c:y val="-4.9965105242320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344-438D-AD9A-F3510D6AA98D}"/>
                </c:ext>
              </c:extLst>
            </c:dLbl>
            <c:dLbl>
              <c:idx val="13"/>
              <c:layout>
                <c:manualLayout>
                  <c:x val="-3.6122682601917339E-4"/>
                  <c:y val="6.14420089308444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344-438D-AD9A-F3510D6AA98D}"/>
                </c:ext>
              </c:extLst>
            </c:dLbl>
            <c:dLbl>
              <c:idx val="14"/>
              <c:layout>
                <c:manualLayout>
                  <c:x val="-3.6122682601917339E-4"/>
                  <c:y val="-1.8359285161923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344-438D-AD9A-F3510D6AA98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(上)'!$F$5:$F$20</c15:sqref>
                  </c15:fullRef>
                </c:ext>
              </c:extLst>
              <c:f>'小女子水揚数量6月 (上)'!$F$5:$F$19</c:f>
              <c:numCache>
                <c:formatCode>#,##0.0;[Red]\-#,##0.0</c:formatCode>
                <c:ptCount val="15"/>
                <c:pt idx="1">
                  <c:v>91.05</c:v>
                </c:pt>
                <c:pt idx="4">
                  <c:v>86.66</c:v>
                </c:pt>
                <c:pt idx="5">
                  <c:v>87.62</c:v>
                </c:pt>
                <c:pt idx="7">
                  <c:v>75.290000000000006</c:v>
                </c:pt>
                <c:pt idx="8">
                  <c:v>65</c:v>
                </c:pt>
                <c:pt idx="9">
                  <c:v>72</c:v>
                </c:pt>
                <c:pt idx="11">
                  <c:v>73</c:v>
                </c:pt>
                <c:pt idx="12">
                  <c:v>70</c:v>
                </c:pt>
                <c:pt idx="1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344-438D-AD9A-F3510D6AA98D}"/>
            </c:ext>
          </c:extLst>
        </c:ser>
        <c:ser>
          <c:idx val="5"/>
          <c:order val="5"/>
          <c:tx>
            <c:strRef>
              <c:f>'小女子水揚数量6月 (上)'!$G$3:$G$4</c:f>
              <c:strCache>
                <c:ptCount val="2"/>
                <c:pt idx="0">
                  <c:v>宮古港小女子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0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0344-438D-AD9A-F3510D6AA98D}"/>
                </c:ext>
              </c:extLst>
            </c:dLbl>
            <c:dLbl>
              <c:idx val="1"/>
              <c:layout>
                <c:manualLayout>
                  <c:x val="-6.86730164519639E-2"/>
                  <c:y val="3.0709499845648563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3596749392614921E-2"/>
                      <c:h val="9.62313469606983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0344-438D-AD9A-F3510D6AA98D}"/>
                </c:ext>
              </c:extLst>
            </c:dLbl>
            <c:dLbl>
              <c:idx val="2"/>
              <c:layout>
                <c:manualLayout>
                  <c:x val="1.311258346522310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344-438D-AD9A-F3510D6AA98D}"/>
                </c:ext>
              </c:extLst>
            </c:dLbl>
            <c:dLbl>
              <c:idx val="3"/>
              <c:layout>
                <c:manualLayout>
                  <c:x val="6.921701617606856E-3"/>
                  <c:y val="-4.90069721100168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344-438D-AD9A-F3510D6AA98D}"/>
                </c:ext>
              </c:extLst>
            </c:dLbl>
            <c:dLbl>
              <c:idx val="4"/>
              <c:layout>
                <c:manualLayout>
                  <c:x val="1.3002459783823619E-3"/>
                  <c:y val="2.439655505274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344-438D-AD9A-F3510D6AA98D}"/>
                </c:ext>
              </c:extLst>
            </c:dLbl>
            <c:dLbl>
              <c:idx val="5"/>
              <c:layout>
                <c:manualLayout>
                  <c:x val="3.4181264284880971E-3"/>
                  <c:y val="1.7412993144183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344-438D-AD9A-F3510D6AA98D}"/>
                </c:ext>
              </c:extLst>
            </c:dLbl>
            <c:dLbl>
              <c:idx val="6"/>
              <c:layout>
                <c:manualLayout>
                  <c:x val="-2.3629488021624759E-3"/>
                  <c:y val="-2.2388082739204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344-438D-AD9A-F3510D6AA98D}"/>
                </c:ext>
              </c:extLst>
            </c:dLbl>
            <c:dLbl>
              <c:idx val="7"/>
              <c:layout>
                <c:manualLayout>
                  <c:x val="2.2604788053554388E-3"/>
                  <c:y val="2.9233028017810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344-438D-AD9A-F3510D6AA98D}"/>
                </c:ext>
              </c:extLst>
            </c:dLbl>
            <c:dLbl>
              <c:idx val="8"/>
              <c:layout>
                <c:manualLayout>
                  <c:x val="3.5610272192737836E-3"/>
                  <c:y val="2.6548830665432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344-438D-AD9A-F3510D6AA98D}"/>
                </c:ext>
              </c:extLst>
            </c:dLbl>
            <c:dLbl>
              <c:idx val="9"/>
              <c:layout>
                <c:manualLayout>
                  <c:x val="3.3497759973397773E-3"/>
                  <c:y val="4.8314015551939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344-438D-AD9A-F3510D6AA98D}"/>
                </c:ext>
              </c:extLst>
            </c:dLbl>
            <c:dLbl>
              <c:idx val="10"/>
              <c:layout>
                <c:manualLayout>
                  <c:x val="1.4497593550052358E-3"/>
                  <c:y val="-1.488808659802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344-438D-AD9A-F3510D6AA98D}"/>
                </c:ext>
              </c:extLst>
            </c:dLbl>
            <c:dLbl>
              <c:idx val="11"/>
              <c:layout>
                <c:manualLayout>
                  <c:x val="4.4326464341829597E-3"/>
                  <c:y val="6.3431043137143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344-438D-AD9A-F3510D6AA98D}"/>
                </c:ext>
              </c:extLst>
            </c:dLbl>
            <c:dLbl>
              <c:idx val="12"/>
              <c:layout>
                <c:manualLayout>
                  <c:x val="4.5212600462469308E-3"/>
                  <c:y val="-2.9371723393779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344-438D-AD9A-F3510D6AA98D}"/>
                </c:ext>
              </c:extLst>
            </c:dLbl>
            <c:dLbl>
              <c:idx val="13"/>
              <c:layout>
                <c:manualLayout>
                  <c:x val="1.4024100304273787E-3"/>
                  <c:y val="-2.45034860550082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344-438D-AD9A-F3510D6AA98D}"/>
                </c:ext>
              </c:extLst>
            </c:dLbl>
            <c:dLbl>
              <c:idx val="14"/>
              <c:layout>
                <c:manualLayout>
                  <c:x val="-1.2747657844697691E-4"/>
                  <c:y val="1.7056265563609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344-438D-AD9A-F3510D6AA98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(上)'!$G$5:$G$20</c15:sqref>
                  </c15:fullRef>
                </c:ext>
              </c:extLst>
              <c:f>'小女子水揚数量6月 (上)'!$G$5:$G$19</c:f>
              <c:numCache>
                <c:formatCode>#,##0_);[Red]\(#,##0\)</c:formatCode>
                <c:ptCount val="15"/>
                <c:pt idx="1">
                  <c:v>91</c:v>
                </c:pt>
                <c:pt idx="4">
                  <c:v>80</c:v>
                </c:pt>
                <c:pt idx="5">
                  <c:v>81</c:v>
                </c:pt>
                <c:pt idx="7">
                  <c:v>75</c:v>
                </c:pt>
                <c:pt idx="8">
                  <c:v>65</c:v>
                </c:pt>
                <c:pt idx="9">
                  <c:v>72</c:v>
                </c:pt>
                <c:pt idx="11">
                  <c:v>73</c:v>
                </c:pt>
                <c:pt idx="12">
                  <c:v>70</c:v>
                </c:pt>
                <c:pt idx="1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0344-438D-AD9A-F3510D6AA98D}"/>
            </c:ext>
          </c:extLst>
        </c:ser>
        <c:ser>
          <c:idx val="9"/>
          <c:order val="9"/>
          <c:tx>
            <c:strRef>
              <c:f>'小女子水揚数量6月 (上)'!$K$3:$K$4</c:f>
              <c:strCache>
                <c:ptCount val="2"/>
                <c:pt idx="0">
                  <c:v>山田港小女子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8628516843277594E-3"/>
                  <c:y val="-4.5115377456007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0344-438D-AD9A-F3510D6AA98D}"/>
                </c:ext>
              </c:extLst>
            </c:dLbl>
            <c:dLbl>
              <c:idx val="1"/>
              <c:layout>
                <c:manualLayout>
                  <c:x val="1.8628516843277683E-3"/>
                  <c:y val="-3.2917099929634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0344-438D-AD9A-F3510D6AA98D}"/>
                </c:ext>
              </c:extLst>
            </c:dLbl>
            <c:dLbl>
              <c:idx val="2"/>
              <c:layout>
                <c:manualLayout>
                  <c:x val="3.5144521467214596E-3"/>
                  <c:y val="-4.0236066445458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0344-438D-AD9A-F3510D6AA98D}"/>
                </c:ext>
              </c:extLst>
            </c:dLbl>
            <c:dLbl>
              <c:idx val="3"/>
              <c:layout>
                <c:manualLayout>
                  <c:x val="1.3359871263377025E-3"/>
                  <c:y val="-2.0809633767424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344-438D-AD9A-F3510D6AA98D}"/>
                </c:ext>
              </c:extLst>
            </c:dLbl>
            <c:dLbl>
              <c:idx val="4"/>
              <c:layout>
                <c:manualLayout>
                  <c:x val="2.3983894097962953E-3"/>
                  <c:y val="-5.0064036154542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344-438D-AD9A-F3510D6AA98D}"/>
                </c:ext>
              </c:extLst>
            </c:dLbl>
            <c:dLbl>
              <c:idx val="5"/>
              <c:layout>
                <c:manualLayout>
                  <c:x val="-7.889030957981952E-4"/>
                  <c:y val="-3.7823112681540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344-438D-AD9A-F3510D6AA98D}"/>
                </c:ext>
              </c:extLst>
            </c:dLbl>
            <c:dLbl>
              <c:idx val="6"/>
              <c:layout>
                <c:manualLayout>
                  <c:x val="2.7355528510476161E-4"/>
                  <c:y val="3.69385228758371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344-438D-AD9A-F3510D6AA98D}"/>
                </c:ext>
              </c:extLst>
            </c:dLbl>
            <c:dLbl>
              <c:idx val="7"/>
              <c:layout>
                <c:manualLayout>
                  <c:x val="-7.8887655612802329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344-438D-AD9A-F3510D6AA98D}"/>
                </c:ext>
              </c:extLst>
            </c:dLbl>
            <c:dLbl>
              <c:idx val="8"/>
              <c:layout>
                <c:manualLayout>
                  <c:x val="1.8628516843278385E-3"/>
                  <c:y val="-3.5356755434908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0344-438D-AD9A-F3510D6AA98D}"/>
                </c:ext>
              </c:extLst>
            </c:dLbl>
            <c:dLbl>
              <c:idx val="9"/>
              <c:layout>
                <c:manualLayout>
                  <c:x val="2.7355294236130632E-4"/>
                  <c:y val="-5.4932781727863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344-438D-AD9A-F3510D6AA98D}"/>
                </c:ext>
              </c:extLst>
            </c:dLbl>
            <c:dLbl>
              <c:idx val="10"/>
              <c:layout>
                <c:manualLayout>
                  <c:x val="-7.8887655612794533E-4"/>
                  <c:y val="-2.8160679583927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344-438D-AD9A-F3510D6AA98D}"/>
                </c:ext>
              </c:extLst>
            </c:dLbl>
            <c:dLbl>
              <c:idx val="11"/>
              <c:layout>
                <c:manualLayout>
                  <c:x val="3.7833173382739215E-3"/>
                  <c:y val="-5.4873999477106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0344-438D-AD9A-F3510D6AA98D}"/>
                </c:ext>
              </c:extLst>
            </c:dLbl>
            <c:dLbl>
              <c:idx val="12"/>
              <c:layout>
                <c:manualLayout>
                  <c:x val="3.9101134367647743E-3"/>
                  <c:y val="2.5714929519889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344-438D-AD9A-F3510D6AA98D}"/>
                </c:ext>
              </c:extLst>
            </c:dLbl>
            <c:dLbl>
              <c:idx val="13"/>
              <c:layout>
                <c:manualLayout>
                  <c:x val="-7.8887655612802329E-4"/>
                  <c:y val="2.8197338342591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344-438D-AD9A-F3510D6AA98D}"/>
                </c:ext>
              </c:extLst>
            </c:dLbl>
            <c:dLbl>
              <c:idx val="14"/>
              <c:layout>
                <c:manualLayout>
                  <c:x val="2.2962418074938839E-3"/>
                  <c:y val="-3.298644761761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344-438D-AD9A-F3510D6AA98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(上)'!$K$5:$K$20</c15:sqref>
                  </c15:fullRef>
                </c:ext>
              </c:extLst>
              <c:f>'小女子水揚数量6月 (上)'!$K$5:$K$19</c:f>
              <c:numCache>
                <c:formatCode>#,##0.0;[Red]\-#,##0.0</c:formatCode>
                <c:ptCount val="15"/>
                <c:pt idx="0">
                  <c:v>98</c:v>
                </c:pt>
                <c:pt idx="1">
                  <c:v>99.4</c:v>
                </c:pt>
                <c:pt idx="2">
                  <c:v>100</c:v>
                </c:pt>
                <c:pt idx="4">
                  <c:v>100</c:v>
                </c:pt>
                <c:pt idx="5">
                  <c:v>101</c:v>
                </c:pt>
                <c:pt idx="7">
                  <c:v>100</c:v>
                </c:pt>
                <c:pt idx="8">
                  <c:v>76.2</c:v>
                </c:pt>
                <c:pt idx="9">
                  <c:v>78.5</c:v>
                </c:pt>
                <c:pt idx="11">
                  <c:v>73.599999999999994</c:v>
                </c:pt>
                <c:pt idx="12">
                  <c:v>67.5</c:v>
                </c:pt>
                <c:pt idx="14">
                  <c:v>68.099999999999994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B-0344-438D-AD9A-F3510D6AA98D}"/>
            </c:ext>
          </c:extLst>
        </c:ser>
        <c:ser>
          <c:idx val="10"/>
          <c:order val="10"/>
          <c:tx>
            <c:strRef>
              <c:f>'小女子水揚数量6月 (上)'!$L$3:$L$4</c:f>
              <c:strCache>
                <c:ptCount val="2"/>
                <c:pt idx="0">
                  <c:v>山田港小女子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4.162269064950225E-4"/>
                  <c:y val="-1.5898293643468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344-438D-AD9A-F3510D6AA98D}"/>
                </c:ext>
              </c:extLst>
            </c:dLbl>
            <c:dLbl>
              <c:idx val="1"/>
              <c:layout>
                <c:manualLayout>
                  <c:x val="3.7833173382739215E-3"/>
                  <c:y val="-1.3399855887436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0344-438D-AD9A-F3510D6AA98D}"/>
                </c:ext>
              </c:extLst>
            </c:dLbl>
            <c:dLbl>
              <c:idx val="2"/>
              <c:layout>
                <c:manualLayout>
                  <c:x val="4.0122610390671875E-3"/>
                  <c:y val="-2.076684711793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344-438D-AD9A-F3510D6AA98D}"/>
                </c:ext>
              </c:extLst>
            </c:dLbl>
            <c:dLbl>
              <c:idx val="3"/>
              <c:layout>
                <c:manualLayout>
                  <c:x val="-1.4236586672520747E-3"/>
                  <c:y val="-1.8359285161923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344-438D-AD9A-F3510D6AA98D}"/>
                </c:ext>
              </c:extLst>
            </c:dLbl>
            <c:dLbl>
              <c:idx val="4"/>
              <c:layout>
                <c:manualLayout>
                  <c:x val="1.661429617315392E-3"/>
                  <c:y val="-2.3206502623205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344-438D-AD9A-F3510D6AA98D}"/>
                </c:ext>
              </c:extLst>
            </c:dLbl>
            <c:dLbl>
              <c:idx val="5"/>
              <c:layout>
                <c:manualLayout>
                  <c:x val="-3.6125924781711487E-4"/>
                  <c:y val="-1.5791294579181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344-438D-AD9A-F3510D6AA98D}"/>
                </c:ext>
              </c:extLst>
            </c:dLbl>
            <c:dLbl>
              <c:idx val="6"/>
              <c:layout>
                <c:manualLayout>
                  <c:x val="3.3111064784249381E-4"/>
                  <c:y val="-2.4837273699694722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3773962020822329E-2"/>
                      <c:h val="3.74229973127200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1-0344-438D-AD9A-F3510D6AA98D}"/>
                </c:ext>
              </c:extLst>
            </c:dLbl>
            <c:dLbl>
              <c:idx val="7"/>
              <c:layout>
                <c:manualLayout>
                  <c:x val="2.5194392331021136E-3"/>
                  <c:y val="-1.8220192548370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344-438D-AD9A-F3510D6AA98D}"/>
                </c:ext>
              </c:extLst>
            </c:dLbl>
            <c:dLbl>
              <c:idx val="8"/>
              <c:layout>
                <c:manualLayout>
                  <c:x val="2.8230845113007743E-3"/>
                  <c:y val="-1.5839511392710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0344-438D-AD9A-F3510D6AA98D}"/>
                </c:ext>
              </c:extLst>
            </c:dLbl>
            <c:dLbl>
              <c:idx val="9"/>
              <c:layout>
                <c:manualLayout>
                  <c:x val="5.9897357915596173E-4"/>
                  <c:y val="-2.7978814569469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0344-438D-AD9A-F3510D6AA98D}"/>
                </c:ext>
              </c:extLst>
            </c:dLbl>
            <c:dLbl>
              <c:idx val="10"/>
              <c:layout>
                <c:manualLayout>
                  <c:x val="7.0120501521368946E-4"/>
                  <c:y val="-2.8160679583927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0344-438D-AD9A-F3510D6AA98D}"/>
                </c:ext>
              </c:extLst>
            </c:dLbl>
            <c:dLbl>
              <c:idx val="11"/>
              <c:layout>
                <c:manualLayout>
                  <c:x val="3.7833173382739215E-3"/>
                  <c:y val="-3.0477444424359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0344-438D-AD9A-F3510D6AA98D}"/>
                </c:ext>
              </c:extLst>
            </c:dLbl>
            <c:dLbl>
              <c:idx val="12"/>
              <c:layout>
                <c:manualLayout>
                  <c:x val="3.4796720600751901E-3"/>
                  <c:y val="4.2632115509812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0344-438D-AD9A-F3510D6AA98D}"/>
                </c:ext>
              </c:extLst>
            </c:dLbl>
            <c:dLbl>
              <c:idx val="13"/>
              <c:layout>
                <c:manualLayout>
                  <c:x val="-3.6122682601917339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0344-438D-AD9A-F3510D6AA98D}"/>
                </c:ext>
              </c:extLst>
            </c:dLbl>
            <c:dLbl>
              <c:idx val="14"/>
              <c:layout>
                <c:manualLayout>
                  <c:x val="2.5194392331021136E-3"/>
                  <c:y val="-1.1072386115632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0344-438D-AD9A-F3510D6AA98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(上)'!$L$5:$L$20</c15:sqref>
                  </c15:fullRef>
                </c:ext>
              </c:extLst>
              <c:f>'小女子水揚数量6月 (上)'!$L$5:$L$19</c:f>
              <c:numCache>
                <c:formatCode>#,##0.0;[Red]\-#,##0.0</c:formatCode>
                <c:ptCount val="15"/>
                <c:pt idx="0">
                  <c:v>98</c:v>
                </c:pt>
                <c:pt idx="1">
                  <c:v>99.4</c:v>
                </c:pt>
                <c:pt idx="2">
                  <c:v>100</c:v>
                </c:pt>
                <c:pt idx="4">
                  <c:v>100</c:v>
                </c:pt>
                <c:pt idx="5">
                  <c:v>100.38</c:v>
                </c:pt>
                <c:pt idx="7">
                  <c:v>83.02</c:v>
                </c:pt>
                <c:pt idx="8">
                  <c:v>76.2</c:v>
                </c:pt>
                <c:pt idx="9">
                  <c:v>78.5</c:v>
                </c:pt>
                <c:pt idx="11">
                  <c:v>73.599999999999994</c:v>
                </c:pt>
                <c:pt idx="12">
                  <c:v>67.5</c:v>
                </c:pt>
                <c:pt idx="14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0344-438D-AD9A-F3510D6AA98D}"/>
            </c:ext>
          </c:extLst>
        </c:ser>
        <c:ser>
          <c:idx val="11"/>
          <c:order val="11"/>
          <c:tx>
            <c:strRef>
              <c:f>'小女子水揚数量6月 (上)'!$M$3:$M$4</c:f>
              <c:strCache>
                <c:ptCount val="2"/>
                <c:pt idx="0">
                  <c:v>山田港小女子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5601924215854686E-3"/>
                  <c:y val="1.586006597059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0344-438D-AD9A-F3510D6AA98D}"/>
                </c:ext>
              </c:extLst>
            </c:dLbl>
            <c:dLbl>
              <c:idx val="1"/>
              <c:layout>
                <c:manualLayout>
                  <c:x val="2.8230845113008446E-3"/>
                  <c:y val="1.0996699165311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0344-438D-AD9A-F3510D6AA98D}"/>
                </c:ext>
              </c:extLst>
            </c:dLbl>
            <c:dLbl>
              <c:idx val="2"/>
              <c:layout>
                <c:manualLayout>
                  <c:x val="5.2025717000936987E-3"/>
                  <c:y val="2.8209717397606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0344-438D-AD9A-F3510D6AA98D}"/>
                </c:ext>
              </c:extLst>
            </c:dLbl>
            <c:dLbl>
              <c:idx val="3"/>
              <c:layout>
                <c:manualLayout>
                  <c:x val="7.0120501521365054E-4"/>
                  <c:y val="-2.5710330978426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0344-438D-AD9A-F3510D6AA98D}"/>
                </c:ext>
              </c:extLst>
            </c:dLbl>
            <c:dLbl>
              <c:idx val="4"/>
              <c:layout>
                <c:manualLayout>
                  <c:x val="1.5592064061290378E-3"/>
                  <c:y val="1.835312495857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0344-438D-AD9A-F3510D6AA98D}"/>
                </c:ext>
              </c:extLst>
            </c:dLbl>
            <c:dLbl>
              <c:idx val="5"/>
              <c:layout>
                <c:manualLayout>
                  <c:x val="1.0303525060073083E-2"/>
                  <c:y val="3.64046547090249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0344-438D-AD9A-F3510D6AA98D}"/>
                </c:ext>
              </c:extLst>
            </c:dLbl>
            <c:dLbl>
              <c:idx val="6"/>
              <c:layout>
                <c:manualLayout>
                  <c:x val="-8.0402781271182451E-4"/>
                  <c:y val="-1.1175422102087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0344-438D-AD9A-F3510D6AA98D}"/>
                </c:ext>
              </c:extLst>
            </c:dLbl>
            <c:dLbl>
              <c:idx val="7"/>
              <c:layout>
                <c:manualLayout>
                  <c:x val="3.4796720600751901E-3"/>
                  <c:y val="1.297051493827959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0344-438D-AD9A-F3510D6AA98D}"/>
                </c:ext>
              </c:extLst>
            </c:dLbl>
            <c:dLbl>
              <c:idx val="8"/>
              <c:layout>
                <c:manualLayout>
                  <c:x val="4.6782240894592229E-3"/>
                  <c:y val="1.0829381059398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0344-438D-AD9A-F3510D6AA98D}"/>
                </c:ext>
              </c:extLst>
            </c:dLbl>
            <c:dLbl>
              <c:idx val="9"/>
              <c:layout>
                <c:manualLayout>
                  <c:x val="3.7179912624861469E-3"/>
                  <c:y val="-5.96082758493507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0344-438D-AD9A-F3510D6AA98D}"/>
                </c:ext>
              </c:extLst>
            </c:dLbl>
            <c:dLbl>
              <c:idx val="10"/>
              <c:layout>
                <c:manualLayout>
                  <c:x val="2.8803465078505695E-3"/>
                  <c:y val="-2.3613233047361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0344-438D-AD9A-F3510D6AA98D}"/>
                </c:ext>
              </c:extLst>
            </c:dLbl>
            <c:dLbl>
              <c:idx val="11"/>
              <c:layout>
                <c:manualLayout>
                  <c:x val="1.7975094748238806E-3"/>
                  <c:y val="-6.20029772397853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0344-438D-AD9A-F3510D6AA98D}"/>
                </c:ext>
              </c:extLst>
            </c:dLbl>
            <c:dLbl>
              <c:idx val="12"/>
              <c:layout>
                <c:manualLayout>
                  <c:x val="3.2003728425287086E-3"/>
                  <c:y val="5.9814205825858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0344-438D-AD9A-F3510D6AA98D}"/>
                </c:ext>
              </c:extLst>
            </c:dLbl>
            <c:dLbl>
              <c:idx val="13"/>
              <c:layout>
                <c:manualLayout>
                  <c:x val="7.0120501521368946E-4"/>
                  <c:y val="-1.5908936556422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0344-438D-AD9A-F3510D6AA98D}"/>
                </c:ext>
              </c:extLst>
            </c:dLbl>
            <c:dLbl>
              <c:idx val="14"/>
              <c:layout>
                <c:manualLayout>
                  <c:x val="2.5194392331021136E-3"/>
                  <c:y val="2.0771457490539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0344-438D-AD9A-F3510D6AA98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(上)'!$M$5:$M$20</c15:sqref>
                  </c15:fullRef>
                </c:ext>
              </c:extLst>
              <c:f>'小女子水揚数量6月 (上)'!$M$5:$M$19</c:f>
              <c:numCache>
                <c:formatCode>#,##0.0;[Red]\-#,##0.0</c:formatCode>
                <c:ptCount val="15"/>
                <c:pt idx="0">
                  <c:v>98</c:v>
                </c:pt>
                <c:pt idx="1">
                  <c:v>99.4</c:v>
                </c:pt>
                <c:pt idx="2">
                  <c:v>100</c:v>
                </c:pt>
                <c:pt idx="4">
                  <c:v>100</c:v>
                </c:pt>
                <c:pt idx="5">
                  <c:v>99.8</c:v>
                </c:pt>
                <c:pt idx="7">
                  <c:v>83</c:v>
                </c:pt>
                <c:pt idx="8">
                  <c:v>76.2</c:v>
                </c:pt>
                <c:pt idx="9">
                  <c:v>78.5</c:v>
                </c:pt>
                <c:pt idx="11">
                  <c:v>73.599999999999994</c:v>
                </c:pt>
                <c:pt idx="12">
                  <c:v>67.5</c:v>
                </c:pt>
                <c:pt idx="14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0344-438D-AD9A-F3510D6AA98D}"/>
            </c:ext>
          </c:extLst>
        </c:ser>
        <c:ser>
          <c:idx val="15"/>
          <c:order val="15"/>
          <c:tx>
            <c:strRef>
              <c:f>'小女子水揚数量6月 (上)'!$Q$3:$Q$4</c:f>
              <c:strCache>
                <c:ptCount val="2"/>
                <c:pt idx="0">
                  <c:v>田老港小女子</c:v>
                </c:pt>
                <c:pt idx="1">
                  <c:v>高値単価@円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(上)'!$Q$5:$Q$20</c15:sqref>
                  </c15:fullRef>
                </c:ext>
              </c:extLst>
              <c:f>'小女子水揚数量6月 (上)'!$Q$5:$Q$19</c:f>
              <c:numCache>
                <c:formatCode>#,##0_);[Red]\(#,##0\)</c:formatCode>
                <c:ptCount val="15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58-0344-438D-AD9A-F3510D6AA98D}"/>
            </c:ext>
          </c:extLst>
        </c:ser>
        <c:ser>
          <c:idx val="16"/>
          <c:order val="16"/>
          <c:tx>
            <c:strRef>
              <c:f>'小女子水揚数量6月 (上)'!$R$3:$R$4</c:f>
              <c:strCache>
                <c:ptCount val="2"/>
                <c:pt idx="0">
                  <c:v>田老港小女子</c:v>
                </c:pt>
                <c:pt idx="1">
                  <c:v>平均単価@円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(上)'!$R$5:$R$20</c15:sqref>
                  </c15:fullRef>
                </c:ext>
              </c:extLst>
              <c:f>'小女子水揚数量6月 (上)'!$R$5:$R$19</c:f>
              <c:numCache>
                <c:formatCode>#,##0.0;[Red]\-#,##0.0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0344-438D-AD9A-F3510D6AA98D}"/>
            </c:ext>
          </c:extLst>
        </c:ser>
        <c:ser>
          <c:idx val="17"/>
          <c:order val="17"/>
          <c:tx>
            <c:strRef>
              <c:f>'小女子水揚数量6月 (上)'!$S$3:$S$4</c:f>
              <c:strCache>
                <c:ptCount val="2"/>
                <c:pt idx="0">
                  <c:v>田老港小女子</c:v>
                </c:pt>
                <c:pt idx="1">
                  <c:v>低値単価@円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FF99"/>
              </a:solidFill>
              <a:ln w="12700">
                <a:solidFill>
                  <a:srgbClr val="00B050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(上)'!$A$5:$A$20</c15:sqref>
                  </c15:fullRef>
                </c:ext>
              </c:extLst>
              <c:f>'小女子水揚数量6月 (上)'!$A$5:$A$19</c:f>
              <c:numCache>
                <c:formatCode>m/d;@</c:formatCode>
                <c:ptCount val="15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  <c:pt idx="9">
                  <c:v>42896</c:v>
                </c:pt>
                <c:pt idx="10">
                  <c:v>42897</c:v>
                </c:pt>
                <c:pt idx="11">
                  <c:v>42898</c:v>
                </c:pt>
                <c:pt idx="12">
                  <c:v>42899</c:v>
                </c:pt>
                <c:pt idx="13">
                  <c:v>42900</c:v>
                </c:pt>
                <c:pt idx="14">
                  <c:v>42901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'小女子水揚数量6月 (上)'!$S$5:$S$20</c15:sqref>
                  </c15:fullRef>
                </c:ext>
              </c:extLst>
              <c:f>'小女子水揚数量6月 (上)'!$S$5:$S$19</c:f>
              <c:numCache>
                <c:formatCode>#,##0_);[Red]\(#,##0\)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0344-438D-AD9A-F3510D6AA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09600"/>
        <c:axId val="124791040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'小女子水揚数量6月 (上)'!$H$3:$H$4</c15:sqref>
                        </c15:formulaRef>
                      </c:ext>
                    </c:extLst>
                    <c:strCache>
                      <c:ptCount val="2"/>
                      <c:pt idx="0">
                        <c:v>山田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ln w="22225" cap="rnd">
                    <a:solidFill>
                      <a:schemeClr val="bg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chemeClr val="bg1">
                        <a:lumMod val="75000"/>
                      </a:schemeClr>
                    </a:solidFill>
                    <a:ln w="9525">
                      <a:solidFill>
                        <a:schemeClr val="bg2">
                          <a:lumMod val="25000"/>
                        </a:schemeClr>
                      </a:solidFill>
                    </a:ln>
                    <a:effectLst/>
                  </c:spPr>
                </c:marker>
                <c:dLbls>
                  <c:dLbl>
                    <c:idx val="1"/>
                    <c:layout>
                      <c:manualLayout>
                        <c:x val="-0.11608558675698835"/>
                        <c:y val="8.3148235201942582E-3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r">
                          <a:defRPr sz="900" b="0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10981050351922035"/>
                            <c:h val="9.8719003408156064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66-0344-438D-AD9A-F3510D6AA98D}"/>
                      </c:ext>
                    </c:extLst>
                  </c:dLbl>
                  <c:dLbl>
                    <c:idx val="2"/>
                    <c:layout>
                      <c:manualLayout>
                        <c:x val="-1.8868648457383542E-3"/>
                        <c:y val="6.2002977239784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7-0344-438D-AD9A-F3510D6AA98D}"/>
                      </c:ext>
                    </c:extLst>
                  </c:dLbl>
                  <c:dLbl>
                    <c:idx val="8"/>
                    <c:layout>
                      <c:manualLayout>
                        <c:x val="7.1467244179758893E-4"/>
                        <c:y val="-1.618776197751400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8-0344-438D-AD9A-F3510D6AA98D}"/>
                      </c:ext>
                    </c:extLst>
                  </c:dLbl>
                  <c:dLbl>
                    <c:idx val="9"/>
                    <c:layout>
                      <c:manualLayout>
                        <c:x val="7.1467244179750946E-4"/>
                        <c:y val="2.610079523641625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9-0344-438D-AD9A-F3510D6AA98D}"/>
                      </c:ext>
                    </c:extLst>
                  </c:dLbl>
                  <c:dLbl>
                    <c:idx val="10"/>
                    <c:layout>
                      <c:manualLayout>
                        <c:x val="1.7975094748240389E-3"/>
                        <c:y val="-1.37001997884593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A-0344-438D-AD9A-F3510D6AA98D}"/>
                      </c:ext>
                    </c:extLst>
                  </c:dLbl>
                  <c:dLbl>
                    <c:idx val="11"/>
                    <c:layout>
                      <c:manualLayout>
                        <c:x val="1.7975094748238802E-3"/>
                        <c:y val="1.3662984291142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B-0344-438D-AD9A-F3510D6AA98D}"/>
                      </c:ext>
                    </c:extLst>
                  </c:dLbl>
                  <c:dLbl>
                    <c:idx val="12"/>
                    <c:layout>
                      <c:manualLayout>
                        <c:x val="-8.0402781271182461E-4"/>
                        <c:y val="3.853860618168988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C-0344-438D-AD9A-F3510D6AA98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'小女子水揚数量6月 (上)'!$A$5:$A$20</c15:sqref>
                        </c15:fullRef>
                        <c15:formulaRef>
                          <c15:sqref>'小女子水揚数量6月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42887</c:v>
                      </c:pt>
                      <c:pt idx="1">
                        <c:v>42888</c:v>
                      </c:pt>
                      <c:pt idx="2">
                        <c:v>42889</c:v>
                      </c:pt>
                      <c:pt idx="3">
                        <c:v>42890</c:v>
                      </c:pt>
                      <c:pt idx="4">
                        <c:v>42891</c:v>
                      </c:pt>
                      <c:pt idx="5">
                        <c:v>42892</c:v>
                      </c:pt>
                      <c:pt idx="6">
                        <c:v>42893</c:v>
                      </c:pt>
                      <c:pt idx="7">
                        <c:v>42894</c:v>
                      </c:pt>
                      <c:pt idx="8">
                        <c:v>42895</c:v>
                      </c:pt>
                      <c:pt idx="9">
                        <c:v>42896</c:v>
                      </c:pt>
                      <c:pt idx="10">
                        <c:v>42897</c:v>
                      </c:pt>
                      <c:pt idx="11">
                        <c:v>42898</c:v>
                      </c:pt>
                      <c:pt idx="12">
                        <c:v>42899</c:v>
                      </c:pt>
                      <c:pt idx="13">
                        <c:v>42900</c:v>
                      </c:pt>
                      <c:pt idx="14">
                        <c:v>42901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'小女子水揚数量6月 (上)'!$H$5:$H$20</c15:sqref>
                        </c15:fullRef>
                        <c15:formulaRef>
                          <c15:sqref>'小女子水揚数量6月 (上)'!$H$5:$H$19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3">
                        <c:v>0</c:v>
                      </c:pt>
                      <c:pt idx="6">
                        <c:v>0</c:v>
                      </c:pt>
                      <c:pt idx="10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6D-0344-438D-AD9A-F3510D6AA98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'小女子水揚数量6月 (上)'!$N$3:$N$4</c15:sqref>
                        </c15:formulaRef>
                      </c:ext>
                    </c:extLst>
                    <c:strCache>
                      <c:ptCount val="2"/>
                      <c:pt idx="0">
                        <c:v>田老</c:v>
                      </c:pt>
                      <c:pt idx="1">
                        <c:v>隻数</c:v>
                      </c:pt>
                    </c:strCache>
                  </c:strRef>
                </c:tx>
                <c:spPr>
                  <a:ln w="22225" cap="rnd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tx2">
                          <a:lumMod val="75000"/>
                        </a:schemeClr>
                      </a:solidFill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3.6816459122902004E-4"/>
                        <c:y val="2.36132330473616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0-0344-438D-AD9A-F3510D6AA98D}"/>
                      </c:ext>
                    </c:extLst>
                  </c:dLbl>
                  <c:dLbl>
                    <c:idx val="2"/>
                    <c:layout>
                      <c:manualLayout>
                        <c:x val="-1.0549561109950591E-2"/>
                        <c:y val="3.7294727151643309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900" b="0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798FCE4F-02AA-45D8-84B5-40AE6D7ECC61}" type="SERIESNAME">
                            <a:rPr lang="ja-JP" altLang="en-US"/>
                            <a:pPr>
                              <a:defRPr sz="900" b="0" i="0" u="none" strike="noStrike" kern="1200" baseline="0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pPr>
                            <a:t>[系列名]</a:t>
                          </a:fld>
                          <a:r>
                            <a:rPr lang="ja-JP" altLang="en-US"/>
                            <a:t>　</a:t>
                          </a:r>
                          <a:fld id="{D63EFD34-F64C-42D1-B20B-91014376FE95}" type="VALUE">
                            <a:rPr lang="en-US" altLang="ja-JP" baseline="0"/>
                            <a:pPr>
                              <a:defRPr sz="900" b="0" i="0" u="none" strike="noStrike" kern="1200" baseline="0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pPr>
                            <a:t>[値]</a:t>
                          </a:fld>
                          <a:endParaRPr lang="ja-JP" altLang="en-US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dLblPos val="r"/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1280459054691797"/>
                            <c:h val="7.3880597014925359E-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71-0344-438D-AD9A-F3510D6AA98D}"/>
                      </c:ext>
                    </c:extLst>
                  </c:dLbl>
                  <c:dLbl>
                    <c:idx val="6"/>
                    <c:layout>
                      <c:manualLayout>
                        <c:x val="-3.1123464737454649E-2"/>
                        <c:y val="3.60510439926352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2-0344-438D-AD9A-F3510D6AA98D}"/>
                      </c:ext>
                    </c:extLst>
                  </c:dLbl>
                  <c:dLbl>
                    <c:idx val="8"/>
                    <c:layout>
                      <c:manualLayout>
                        <c:x val="7.1467244179750946E-4"/>
                        <c:y val="-1.86753241665686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3-0344-438D-AD9A-F3510D6AA98D}"/>
                      </c:ext>
                    </c:extLst>
                  </c:dLbl>
                  <c:dLbl>
                    <c:idx val="9"/>
                    <c:layout>
                      <c:manualLayout>
                        <c:x val="7.1467244179735062E-4"/>
                        <c:y val="1.863810866925225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4-0344-438D-AD9A-F3510D6AA98D}"/>
                      </c:ext>
                    </c:extLst>
                  </c:dLbl>
                  <c:dLbl>
                    <c:idx val="10"/>
                    <c:layout>
                      <c:manualLayout>
                        <c:x val="2.8803465078505687E-3"/>
                        <c:y val="1.615054648019734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5-0344-438D-AD9A-F3510D6AA98D}"/>
                      </c:ext>
                    </c:extLst>
                  </c:dLbl>
                  <c:dLbl>
                    <c:idx val="11"/>
                    <c:layout>
                      <c:manualLayout>
                        <c:x val="2.8803465078504095E-3"/>
                        <c:y val="-3.7499510322403728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6-0344-438D-AD9A-F3510D6AA98D}"/>
                      </c:ext>
                    </c:extLst>
                  </c:dLbl>
                  <c:dLbl>
                    <c:idx val="12"/>
                    <c:layout>
                      <c:manualLayout>
                        <c:x val="2.8803465078505687E-3"/>
                        <c:y val="4.600129274885406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77-0344-438D-AD9A-F3510D6AA98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'小女子水揚数量6月 (上)'!$A$5:$A$20</c15:sqref>
                        </c15:fullRef>
                        <c15:formulaRef>
                          <c15:sqref>'小女子水揚数量6月 (上)'!$A$5:$A$19</c15:sqref>
                        </c15:formulaRef>
                      </c:ext>
                    </c:extLst>
                    <c:numCache>
                      <c:formatCode>m/d;@</c:formatCode>
                      <c:ptCount val="15"/>
                      <c:pt idx="0">
                        <c:v>42887</c:v>
                      </c:pt>
                      <c:pt idx="1">
                        <c:v>42888</c:v>
                      </c:pt>
                      <c:pt idx="2">
                        <c:v>42889</c:v>
                      </c:pt>
                      <c:pt idx="3">
                        <c:v>42890</c:v>
                      </c:pt>
                      <c:pt idx="4">
                        <c:v>42891</c:v>
                      </c:pt>
                      <c:pt idx="5">
                        <c:v>42892</c:v>
                      </c:pt>
                      <c:pt idx="6">
                        <c:v>42893</c:v>
                      </c:pt>
                      <c:pt idx="7">
                        <c:v>42894</c:v>
                      </c:pt>
                      <c:pt idx="8">
                        <c:v>42895</c:v>
                      </c:pt>
                      <c:pt idx="9">
                        <c:v>42896</c:v>
                      </c:pt>
                      <c:pt idx="10">
                        <c:v>42897</c:v>
                      </c:pt>
                      <c:pt idx="11">
                        <c:v>42898</c:v>
                      </c:pt>
                      <c:pt idx="12">
                        <c:v>42899</c:v>
                      </c:pt>
                      <c:pt idx="13">
                        <c:v>42900</c:v>
                      </c:pt>
                      <c:pt idx="14">
                        <c:v>42901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'小女子水揚数量6月 (上)'!$N$5:$N$20</c15:sqref>
                        </c15:fullRef>
                        <c15:formulaRef>
                          <c15:sqref>'小女子水揚数量6月 (上)'!$N$5:$N$19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0">
                        <c:v>0</c:v>
                      </c:pt>
                      <c:pt idx="3">
                        <c:v>0</c:v>
                      </c:pt>
                      <c:pt idx="6">
                        <c:v>0</c:v>
                      </c:pt>
                      <c:pt idx="10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8-0344-438D-AD9A-F3510D6AA98D}"/>
                  </c:ext>
                </c:extLst>
              </c15:ser>
            </c15:filteredLineSeries>
          </c:ext>
        </c:extLst>
      </c:lineChart>
      <c:catAx>
        <c:axId val="124758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平成２９年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3.4002071229768675E-3"/>
              <c:y val="0.92056347205624334"/>
            </c:manualLayout>
          </c:layout>
          <c:overlay val="0"/>
          <c:spPr>
            <a:solidFill>
              <a:schemeClr val="lt1"/>
            </a:solidFill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</c:title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789120"/>
        <c:crosses val="autoZero"/>
        <c:auto val="0"/>
        <c:lblAlgn val="ctr"/>
        <c:lblOffset val="100"/>
        <c:noMultiLvlLbl val="1"/>
      </c:catAx>
      <c:valAx>
        <c:axId val="12478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水揚数量（</a:t>
                </a:r>
                <a:r>
                  <a:rPr lang="en-US" altLang="ja-JP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Kg</a:t>
                </a:r>
                <a:r>
                  <a:rPr lang="ja-JP" altLang="en-US" sz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）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8.8154000283493707E-3"/>
              <c:y val="1.7888972799400361E-2"/>
            </c:manualLayout>
          </c:layout>
          <c:overlay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12700" cap="flat" cmpd="thickThin" algn="ctr">
              <a:solidFill>
                <a:schemeClr val="accent2">
                  <a:lumMod val="50000"/>
                </a:schemeClr>
              </a:solidFill>
              <a:prstDash val="solid"/>
            </a:ln>
            <a:effectLst>
              <a:outerShdw blurRad="40000" dist="20000" dir="5400000" rotWithShape="0">
                <a:srgbClr val="7030A0">
                  <a:alpha val="38000"/>
                </a:srgbClr>
              </a:outerShdw>
            </a:effectLst>
          </c:sp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758272"/>
        <c:crosses val="autoZero"/>
        <c:crossBetween val="between"/>
      </c:valAx>
      <c:valAx>
        <c:axId val="124791040"/>
        <c:scaling>
          <c:orientation val="minMax"/>
        </c:scaling>
        <c:delete val="0"/>
        <c:axPos val="r"/>
        <c:title>
          <c:tx>
            <c:rich>
              <a:bodyPr rot="0" vert="horz" anchor="ctr" anchorCtr="0"/>
              <a:lstStyle/>
              <a:p>
                <a:pPr>
                  <a:defRPr/>
                </a:pPr>
                <a:r>
                  <a:rPr lang="ja-JP" altLang="en-US" sz="1200" b="0">
                    <a:latin typeface="+mn-ea"/>
                    <a:ea typeface="+mn-ea"/>
                  </a:rPr>
                  <a:t>価格</a:t>
                </a:r>
                <a:r>
                  <a:rPr lang="en-US" altLang="ja-JP" sz="1200" b="0">
                    <a:latin typeface="+mn-ea"/>
                    <a:ea typeface="+mn-ea"/>
                  </a:rPr>
                  <a:t>@</a:t>
                </a:r>
                <a:r>
                  <a:rPr lang="ja-JP" altLang="en-US" sz="1200" b="0">
                    <a:latin typeface="+mn-ea"/>
                    <a:ea typeface="+mn-ea"/>
                  </a:rPr>
                  <a:t>円</a:t>
                </a:r>
              </a:p>
            </c:rich>
          </c:tx>
          <c:layout>
            <c:manualLayout>
              <c:xMode val="edge"/>
              <c:yMode val="edge"/>
              <c:x val="0.92450330732144259"/>
              <c:y val="1.0908417667863119E-2"/>
            </c:manualLayout>
          </c:layout>
          <c:overlay val="0"/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2700000" algn="tl" rotWithShape="0">
                <a:schemeClr val="accent2">
                  <a:alpha val="40000"/>
                </a:schemeClr>
              </a:outerShdw>
            </a:effectLst>
          </c:sp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809600"/>
        <c:crosses val="max"/>
        <c:crossBetween val="between"/>
      </c:valAx>
      <c:catAx>
        <c:axId val="124809600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one"/>
        <c:crossAx val="124791040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61289636092781E-2"/>
          <c:y val="0.9097967152247759"/>
          <c:w val="0.87179742504872448"/>
          <c:h val="9.0203284775224143E-2"/>
        </c:manualLayout>
      </c:layout>
      <c:overlay val="0"/>
      <c:spPr>
        <a:noFill/>
        <a:ln w="22225" cmpd="thinThick"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schemeClr val="accent2">
          <a:lumMod val="50000"/>
          <a:alpha val="50000"/>
        </a:schemeClr>
      </a:innerShdw>
    </a:effectLst>
  </c:spPr>
  <c:txPr>
    <a:bodyPr/>
    <a:lstStyle/>
    <a:p>
      <a:pPr>
        <a:defRPr/>
      </a:pPr>
      <a:endParaRPr lang="ja-JP"/>
    </a:p>
  </c:txPr>
  <c:printSettings>
    <c:headerFooter/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14816</xdr:rowOff>
    </xdr:from>
    <xdr:to>
      <xdr:col>19</xdr:col>
      <xdr:colOff>14111</xdr:colOff>
      <xdr:row>60</xdr:row>
      <xdr:rowOff>155222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9E2780-90C6-49F9-A9A2-1EAD800C2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270933</xdr:colOff>
      <xdr:row>53</xdr:row>
      <xdr:rowOff>59268</xdr:rowOff>
    </xdr:from>
    <xdr:to>
      <xdr:col>10</xdr:col>
      <xdr:colOff>518583</xdr:colOff>
      <xdr:row>56</xdr:row>
      <xdr:rowOff>63501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BD71539-7744-415B-90EE-BC032841ED19}"/>
            </a:ext>
          </a:extLst>
        </xdr:cNvPr>
        <xdr:cNvSpPr/>
      </xdr:nvSpPr>
      <xdr:spPr>
        <a:xfrm>
          <a:off x="7037211" y="10776657"/>
          <a:ext cx="247650" cy="533400"/>
        </a:xfrm>
        <a:prstGeom prst="rect">
          <a:avLst/>
        </a:prstGeom>
        <a:ln w="127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212725</xdr:colOff>
      <xdr:row>51</xdr:row>
      <xdr:rowOff>134759</xdr:rowOff>
    </xdr:from>
    <xdr:to>
      <xdr:col>5</xdr:col>
      <xdr:colOff>464255</xdr:colOff>
      <xdr:row>55</xdr:row>
      <xdr:rowOff>704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592336" y="10499370"/>
          <a:ext cx="251530" cy="571501"/>
        </a:xfrm>
        <a:prstGeom prst="rect">
          <a:avLst/>
        </a:prstGeom>
        <a:ln w="127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7055</xdr:rowOff>
    </xdr:from>
    <xdr:to>
      <xdr:col>18</xdr:col>
      <xdr:colOff>670277</xdr:colOff>
      <xdr:row>60</xdr:row>
      <xdr:rowOff>161572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0CA1394-D54A-42EE-B758-E0B5A64C7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343791</xdr:colOff>
      <xdr:row>53</xdr:row>
      <xdr:rowOff>75013</xdr:rowOff>
    </xdr:from>
    <xdr:to>
      <xdr:col>10</xdr:col>
      <xdr:colOff>617176</xdr:colOff>
      <xdr:row>56</xdr:row>
      <xdr:rowOff>80360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032458" y="11067569"/>
          <a:ext cx="273385" cy="534513"/>
        </a:xfrm>
        <a:prstGeom prst="rect">
          <a:avLst/>
        </a:prstGeom>
        <a:gradFill rotWithShape="1">
          <a:gsLst>
            <a:gs pos="0">
              <a:srgbClr val="C0504D">
                <a:tint val="50000"/>
                <a:satMod val="300000"/>
              </a:srgbClr>
            </a:gs>
            <a:gs pos="35000">
              <a:srgbClr val="C0504D">
                <a:tint val="37000"/>
                <a:satMod val="300000"/>
              </a:srgbClr>
            </a:gs>
            <a:gs pos="100000">
              <a:srgbClr val="C0504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休市</a:t>
          </a:r>
        </a:p>
      </xdr:txBody>
    </xdr:sp>
    <xdr:clientData/>
  </xdr:twoCellAnchor>
  <xdr:twoCellAnchor>
    <xdr:from>
      <xdr:col>14</xdr:col>
      <xdr:colOff>159307</xdr:colOff>
      <xdr:row>53</xdr:row>
      <xdr:rowOff>56222</xdr:rowOff>
    </xdr:from>
    <xdr:to>
      <xdr:col>14</xdr:col>
      <xdr:colOff>430018</xdr:colOff>
      <xdr:row>56</xdr:row>
      <xdr:rowOff>76868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416196" y="11048778"/>
          <a:ext cx="270711" cy="549812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002060"/>
              </a:solidFill>
            </a:rPr>
            <a:t>休漁</a:t>
          </a:r>
          <a:endParaRPr lang="ja-JP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327379</xdr:colOff>
      <xdr:row>53</xdr:row>
      <xdr:rowOff>68737</xdr:rowOff>
    </xdr:from>
    <xdr:to>
      <xdr:col>2</xdr:col>
      <xdr:colOff>600095</xdr:colOff>
      <xdr:row>56</xdr:row>
      <xdr:rowOff>105092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7E804DA-212F-4CA0-97BB-35E8BD720919}"/>
            </a:ext>
          </a:extLst>
        </xdr:cNvPr>
        <xdr:cNvSpPr/>
      </xdr:nvSpPr>
      <xdr:spPr>
        <a:xfrm>
          <a:off x="1533879" y="11061293"/>
          <a:ext cx="272716" cy="565521"/>
        </a:xfrm>
        <a:prstGeom prst="rect">
          <a:avLst/>
        </a:prstGeom>
        <a:ln w="127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7760</xdr:rowOff>
    </xdr:from>
    <xdr:to>
      <xdr:col>19</xdr:col>
      <xdr:colOff>0</xdr:colOff>
      <xdr:row>61</xdr:row>
      <xdr:rowOff>133349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702F4E-ADCD-4023-88D1-4EF2CB365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406919</xdr:colOff>
      <xdr:row>54</xdr:row>
      <xdr:rowOff>81697</xdr:rowOff>
    </xdr:from>
    <xdr:to>
      <xdr:col>5</xdr:col>
      <xdr:colOff>10027</xdr:colOff>
      <xdr:row>57</xdr:row>
      <xdr:rowOff>87044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2CA5664-8963-4891-B1E8-3B5F8E6CCA9C}"/>
            </a:ext>
          </a:extLst>
        </xdr:cNvPr>
        <xdr:cNvSpPr/>
      </xdr:nvSpPr>
      <xdr:spPr>
        <a:xfrm>
          <a:off x="3095086" y="11074253"/>
          <a:ext cx="273385" cy="534513"/>
        </a:xfrm>
        <a:prstGeom prst="rect">
          <a:avLst/>
        </a:prstGeom>
        <a:gradFill rotWithShape="1">
          <a:gsLst>
            <a:gs pos="0">
              <a:srgbClr val="C0504D">
                <a:tint val="50000"/>
                <a:satMod val="300000"/>
              </a:srgbClr>
            </a:gs>
            <a:gs pos="35000">
              <a:srgbClr val="C0504D">
                <a:tint val="37000"/>
                <a:satMod val="300000"/>
              </a:srgbClr>
            </a:gs>
            <a:gs pos="100000">
              <a:srgbClr val="C0504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休市</a:t>
          </a:r>
        </a:p>
      </xdr:txBody>
    </xdr:sp>
    <xdr:clientData/>
  </xdr:twoCellAnchor>
  <xdr:twoCellAnchor>
    <xdr:from>
      <xdr:col>3</xdr:col>
      <xdr:colOff>433359</xdr:colOff>
      <xdr:row>45</xdr:row>
      <xdr:rowOff>112888</xdr:rowOff>
    </xdr:from>
    <xdr:to>
      <xdr:col>3</xdr:col>
      <xdr:colOff>726722</xdr:colOff>
      <xdr:row>49</xdr:row>
      <xdr:rowOff>70556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F1C917B-5004-426B-A335-FCCF9631CA09}"/>
            </a:ext>
          </a:extLst>
        </xdr:cNvPr>
        <xdr:cNvSpPr/>
      </xdr:nvSpPr>
      <xdr:spPr>
        <a:xfrm>
          <a:off x="2310137" y="9517944"/>
          <a:ext cx="293363" cy="663223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002060"/>
              </a:solidFill>
            </a:rPr>
            <a:t>宮古休漁</a:t>
          </a:r>
          <a:endParaRPr lang="ja-JP" b="1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649707</xdr:colOff>
      <xdr:row>54</xdr:row>
      <xdr:rowOff>19719</xdr:rowOff>
    </xdr:from>
    <xdr:to>
      <xdr:col>1</xdr:col>
      <xdr:colOff>247318</xdr:colOff>
      <xdr:row>57</xdr:row>
      <xdr:rowOff>60159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C635B9B-FE1F-4239-985B-F2826F63B3CB}"/>
            </a:ext>
          </a:extLst>
        </xdr:cNvPr>
        <xdr:cNvSpPr/>
      </xdr:nvSpPr>
      <xdr:spPr>
        <a:xfrm>
          <a:off x="649707" y="11012275"/>
          <a:ext cx="267889" cy="569606"/>
        </a:xfrm>
        <a:prstGeom prst="rect">
          <a:avLst/>
        </a:prstGeom>
        <a:ln w="127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370472</xdr:colOff>
      <xdr:row>54</xdr:row>
      <xdr:rowOff>5940</xdr:rowOff>
    </xdr:from>
    <xdr:to>
      <xdr:col>9</xdr:col>
      <xdr:colOff>624974</xdr:colOff>
      <xdr:row>57</xdr:row>
      <xdr:rowOff>34848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3EC2AD6-7654-4337-9B80-35DC53480473}"/>
            </a:ext>
          </a:extLst>
        </xdr:cNvPr>
        <xdr:cNvSpPr/>
      </xdr:nvSpPr>
      <xdr:spPr>
        <a:xfrm>
          <a:off x="6275972" y="10998496"/>
          <a:ext cx="254502" cy="558074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546267</xdr:colOff>
      <xdr:row>54</xdr:row>
      <xdr:rowOff>45452</xdr:rowOff>
    </xdr:from>
    <xdr:to>
      <xdr:col>13</xdr:col>
      <xdr:colOff>127000</xdr:colOff>
      <xdr:row>57</xdr:row>
      <xdr:rowOff>74360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9426B8FA-ED71-426E-A5DE-FE6CBE09E37B}"/>
            </a:ext>
          </a:extLst>
        </xdr:cNvPr>
        <xdr:cNvSpPr/>
      </xdr:nvSpPr>
      <xdr:spPr>
        <a:xfrm>
          <a:off x="8674267" y="11038008"/>
          <a:ext cx="251011" cy="558074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314158</xdr:colOff>
      <xdr:row>54</xdr:row>
      <xdr:rowOff>33421</xdr:rowOff>
    </xdr:from>
    <xdr:to>
      <xdr:col>17</xdr:col>
      <xdr:colOff>568660</xdr:colOff>
      <xdr:row>57</xdr:row>
      <xdr:rowOff>62329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652699C5-7673-47A6-A800-D6F73508BDEC}"/>
            </a:ext>
          </a:extLst>
        </xdr:cNvPr>
        <xdr:cNvSpPr/>
      </xdr:nvSpPr>
      <xdr:spPr>
        <a:xfrm>
          <a:off x="11075737" y="11176000"/>
          <a:ext cx="254502" cy="570329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543278</xdr:colOff>
      <xdr:row>51</xdr:row>
      <xdr:rowOff>134056</xdr:rowOff>
    </xdr:from>
    <xdr:to>
      <xdr:col>6</xdr:col>
      <xdr:colOff>166363</xdr:colOff>
      <xdr:row>55</xdr:row>
      <xdr:rowOff>91724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7CC1A89-D9E5-4884-9268-B17963B5DD06}"/>
            </a:ext>
          </a:extLst>
        </xdr:cNvPr>
        <xdr:cNvSpPr/>
      </xdr:nvSpPr>
      <xdr:spPr>
        <a:xfrm>
          <a:off x="3901722" y="10597445"/>
          <a:ext cx="293363" cy="663223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002060"/>
              </a:solidFill>
            </a:rPr>
            <a:t>宮古休漁</a:t>
          </a:r>
          <a:endParaRPr lang="ja-JP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7055</xdr:rowOff>
    </xdr:from>
    <xdr:to>
      <xdr:col>18</xdr:col>
      <xdr:colOff>670277</xdr:colOff>
      <xdr:row>60</xdr:row>
      <xdr:rowOff>161572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84B4A1DD-D1BB-45C4-B38E-61F682CA0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430390</xdr:colOff>
      <xdr:row>53</xdr:row>
      <xdr:rowOff>91721</xdr:rowOff>
    </xdr:from>
    <xdr:to>
      <xdr:col>5</xdr:col>
      <xdr:colOff>21168</xdr:colOff>
      <xdr:row>56</xdr:row>
      <xdr:rowOff>122694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276E7434-A4E6-42EF-8906-DEE5B1D5A7E4}"/>
            </a:ext>
          </a:extLst>
        </xdr:cNvPr>
        <xdr:cNvSpPr/>
      </xdr:nvSpPr>
      <xdr:spPr>
        <a:xfrm>
          <a:off x="3189112" y="10858499"/>
          <a:ext cx="261056" cy="560139"/>
        </a:xfrm>
        <a:prstGeom prst="rect">
          <a:avLst/>
        </a:prstGeom>
        <a:gradFill rotWithShape="1">
          <a:gsLst>
            <a:gs pos="0">
              <a:srgbClr val="C0504D">
                <a:tint val="50000"/>
                <a:satMod val="300000"/>
              </a:srgbClr>
            </a:gs>
            <a:gs pos="35000">
              <a:srgbClr val="C0504D">
                <a:tint val="37000"/>
                <a:satMod val="300000"/>
              </a:srgbClr>
            </a:gs>
            <a:gs pos="100000">
              <a:srgbClr val="C0504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休市</a:t>
          </a:r>
        </a:p>
      </xdr:txBody>
    </xdr:sp>
    <xdr:clientData/>
  </xdr:twoCellAnchor>
  <xdr:twoCellAnchor>
    <xdr:from>
      <xdr:col>3</xdr:col>
      <xdr:colOff>517878</xdr:colOff>
      <xdr:row>53</xdr:row>
      <xdr:rowOff>68737</xdr:rowOff>
    </xdr:from>
    <xdr:to>
      <xdr:col>3</xdr:col>
      <xdr:colOff>790594</xdr:colOff>
      <xdr:row>56</xdr:row>
      <xdr:rowOff>105092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BDCB4D7-0C12-44C3-BC36-25DA7030D3A3}"/>
            </a:ext>
          </a:extLst>
        </xdr:cNvPr>
        <xdr:cNvSpPr/>
      </xdr:nvSpPr>
      <xdr:spPr>
        <a:xfrm>
          <a:off x="2394656" y="10835515"/>
          <a:ext cx="272716" cy="565521"/>
        </a:xfrm>
        <a:prstGeom prst="rect">
          <a:avLst/>
        </a:prstGeom>
        <a:ln w="127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254613</xdr:colOff>
      <xdr:row>53</xdr:row>
      <xdr:rowOff>54960</xdr:rowOff>
    </xdr:from>
    <xdr:to>
      <xdr:col>16</xdr:col>
      <xdr:colOff>510600</xdr:colOff>
      <xdr:row>56</xdr:row>
      <xdr:rowOff>83868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1824A60C-B9FC-40C0-874D-2A5C2A51C910}"/>
            </a:ext>
          </a:extLst>
        </xdr:cNvPr>
        <xdr:cNvSpPr/>
      </xdr:nvSpPr>
      <xdr:spPr>
        <a:xfrm>
          <a:off x="11211891" y="10821738"/>
          <a:ext cx="255987" cy="558074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606777</xdr:colOff>
      <xdr:row>53</xdr:row>
      <xdr:rowOff>63500</xdr:rowOff>
    </xdr:from>
    <xdr:to>
      <xdr:col>6</xdr:col>
      <xdr:colOff>185431</xdr:colOff>
      <xdr:row>56</xdr:row>
      <xdr:rowOff>92408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F015E26F-E041-45A9-A1F5-ED04A349D937}"/>
            </a:ext>
          </a:extLst>
        </xdr:cNvPr>
        <xdr:cNvSpPr/>
      </xdr:nvSpPr>
      <xdr:spPr>
        <a:xfrm>
          <a:off x="3915833" y="10830278"/>
          <a:ext cx="255987" cy="558074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317500</xdr:colOff>
      <xdr:row>53</xdr:row>
      <xdr:rowOff>98777</xdr:rowOff>
    </xdr:from>
    <xdr:to>
      <xdr:col>8</xdr:col>
      <xdr:colOff>573487</xdr:colOff>
      <xdr:row>56</xdr:row>
      <xdr:rowOff>127685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68FA5292-2C3E-4A15-B915-ABA50E404838}"/>
            </a:ext>
          </a:extLst>
        </xdr:cNvPr>
        <xdr:cNvSpPr/>
      </xdr:nvSpPr>
      <xdr:spPr>
        <a:xfrm>
          <a:off x="5623278" y="10865555"/>
          <a:ext cx="255987" cy="558074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21165</xdr:rowOff>
    </xdr:from>
    <xdr:to>
      <xdr:col>19</xdr:col>
      <xdr:colOff>0</xdr:colOff>
      <xdr:row>61</xdr:row>
      <xdr:rowOff>162277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39C5F50E-8ED9-41E9-84B2-EAB455473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519808</xdr:colOff>
      <xdr:row>54</xdr:row>
      <xdr:rowOff>32308</xdr:rowOff>
    </xdr:from>
    <xdr:to>
      <xdr:col>7</xdr:col>
      <xdr:colOff>122916</xdr:colOff>
      <xdr:row>57</xdr:row>
      <xdr:rowOff>37655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22EAC52B-AEFA-48B3-93E6-D5C9CF3033D5}"/>
            </a:ext>
          </a:extLst>
        </xdr:cNvPr>
        <xdr:cNvSpPr/>
      </xdr:nvSpPr>
      <xdr:spPr>
        <a:xfrm>
          <a:off x="4696697" y="11024864"/>
          <a:ext cx="273386" cy="534513"/>
        </a:xfrm>
        <a:prstGeom prst="rect">
          <a:avLst/>
        </a:prstGeom>
        <a:gradFill rotWithShape="1">
          <a:gsLst>
            <a:gs pos="0">
              <a:srgbClr val="C0504D">
                <a:tint val="50000"/>
                <a:satMod val="300000"/>
              </a:srgbClr>
            </a:gs>
            <a:gs pos="35000">
              <a:srgbClr val="C0504D">
                <a:tint val="37000"/>
                <a:satMod val="300000"/>
              </a:srgbClr>
            </a:gs>
            <a:gs pos="100000">
              <a:srgbClr val="C0504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休市</a:t>
          </a:r>
        </a:p>
      </xdr:txBody>
    </xdr:sp>
    <xdr:clientData/>
  </xdr:twoCellAnchor>
  <xdr:twoCellAnchor>
    <xdr:from>
      <xdr:col>2</xdr:col>
      <xdr:colOff>480374</xdr:colOff>
      <xdr:row>54</xdr:row>
      <xdr:rowOff>5607</xdr:rowOff>
    </xdr:from>
    <xdr:to>
      <xdr:col>3</xdr:col>
      <xdr:colOff>42707</xdr:colOff>
      <xdr:row>57</xdr:row>
      <xdr:rowOff>46047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499D73E5-967C-4F3D-94D1-2DA98665A880}"/>
            </a:ext>
          </a:extLst>
        </xdr:cNvPr>
        <xdr:cNvSpPr/>
      </xdr:nvSpPr>
      <xdr:spPr>
        <a:xfrm>
          <a:off x="1686874" y="10998163"/>
          <a:ext cx="267889" cy="569606"/>
        </a:xfrm>
        <a:prstGeom prst="rect">
          <a:avLst/>
        </a:prstGeom>
        <a:ln w="127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468655</xdr:colOff>
      <xdr:row>53</xdr:row>
      <xdr:rowOff>165397</xdr:rowOff>
    </xdr:from>
    <xdr:to>
      <xdr:col>15</xdr:col>
      <xdr:colOff>49388</xdr:colOff>
      <xdr:row>57</xdr:row>
      <xdr:rowOff>17916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19C64891-9FF9-4D91-9AC7-BE54ED504FB1}"/>
            </a:ext>
          </a:extLst>
        </xdr:cNvPr>
        <xdr:cNvSpPr/>
      </xdr:nvSpPr>
      <xdr:spPr>
        <a:xfrm>
          <a:off x="10035988" y="10981564"/>
          <a:ext cx="251011" cy="558074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7055</xdr:rowOff>
    </xdr:from>
    <xdr:to>
      <xdr:col>18</xdr:col>
      <xdr:colOff>670277</xdr:colOff>
      <xdr:row>61</xdr:row>
      <xdr:rowOff>161572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44B806-FBA3-4C73-AEDB-372B2FA51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329358</xdr:colOff>
      <xdr:row>54</xdr:row>
      <xdr:rowOff>50511</xdr:rowOff>
    </xdr:from>
    <xdr:to>
      <xdr:col>8</xdr:col>
      <xdr:colOff>598921</xdr:colOff>
      <xdr:row>57</xdr:row>
      <xdr:rowOff>87576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51959DA-B855-4AED-876C-0509EFDA846B}"/>
            </a:ext>
          </a:extLst>
        </xdr:cNvPr>
        <xdr:cNvSpPr/>
      </xdr:nvSpPr>
      <xdr:spPr>
        <a:xfrm>
          <a:off x="5719642" y="11170227"/>
          <a:ext cx="269563" cy="578258"/>
        </a:xfrm>
        <a:prstGeom prst="rect">
          <a:avLst/>
        </a:prstGeom>
        <a:gradFill rotWithShape="1">
          <a:gsLst>
            <a:gs pos="0">
              <a:srgbClr val="C0504D">
                <a:tint val="50000"/>
                <a:satMod val="300000"/>
              </a:srgbClr>
            </a:gs>
            <a:gs pos="35000">
              <a:srgbClr val="C0504D">
                <a:tint val="37000"/>
                <a:satMod val="300000"/>
              </a:srgbClr>
            </a:gs>
            <a:gs pos="100000">
              <a:srgbClr val="C0504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休市</a:t>
          </a:r>
        </a:p>
      </xdr:txBody>
    </xdr:sp>
    <xdr:clientData/>
  </xdr:twoCellAnchor>
  <xdr:twoCellAnchor>
    <xdr:from>
      <xdr:col>4</xdr:col>
      <xdr:colOff>399539</xdr:colOff>
      <xdr:row>54</xdr:row>
      <xdr:rowOff>61521</xdr:rowOff>
    </xdr:from>
    <xdr:to>
      <xdr:col>5</xdr:col>
      <xdr:colOff>1175</xdr:colOff>
      <xdr:row>57</xdr:row>
      <xdr:rowOff>97876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4037DC-83DF-407A-9C8F-40A0D422E9B3}"/>
            </a:ext>
          </a:extLst>
        </xdr:cNvPr>
        <xdr:cNvSpPr/>
      </xdr:nvSpPr>
      <xdr:spPr>
        <a:xfrm>
          <a:off x="3242607" y="10950328"/>
          <a:ext cx="272716" cy="577548"/>
        </a:xfrm>
        <a:prstGeom prst="rect">
          <a:avLst/>
        </a:prstGeom>
        <a:ln w="127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206025</xdr:colOff>
      <xdr:row>54</xdr:row>
      <xdr:rowOff>55601</xdr:rowOff>
    </xdr:from>
    <xdr:to>
      <xdr:col>16</xdr:col>
      <xdr:colOff>459768</xdr:colOff>
      <xdr:row>57</xdr:row>
      <xdr:rowOff>84509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1458F34-A56D-473E-BA5D-9DD9DF744D91}"/>
            </a:ext>
          </a:extLst>
        </xdr:cNvPr>
        <xdr:cNvSpPr/>
      </xdr:nvSpPr>
      <xdr:spPr>
        <a:xfrm>
          <a:off x="11419548" y="10944408"/>
          <a:ext cx="253743" cy="570101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600940</xdr:colOff>
      <xdr:row>54</xdr:row>
      <xdr:rowOff>144897</xdr:rowOff>
    </xdr:from>
    <xdr:to>
      <xdr:col>13</xdr:col>
      <xdr:colOff>177511</xdr:colOff>
      <xdr:row>57</xdr:row>
      <xdr:rowOff>121229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C11FB45-3547-4908-8E3C-215F06F9FD27}"/>
            </a:ext>
          </a:extLst>
        </xdr:cNvPr>
        <xdr:cNvSpPr/>
      </xdr:nvSpPr>
      <xdr:spPr>
        <a:xfrm>
          <a:off x="8971395" y="11033704"/>
          <a:ext cx="247650" cy="517525"/>
        </a:xfrm>
        <a:prstGeom prst="rect">
          <a:avLst/>
        </a:prstGeom>
        <a:ln w="127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休市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54135</xdr:colOff>
      <xdr:row>36</xdr:row>
      <xdr:rowOff>164266</xdr:rowOff>
    </xdr:from>
    <xdr:to>
      <xdr:col>18</xdr:col>
      <xdr:colOff>327025</xdr:colOff>
      <xdr:row>39</xdr:row>
      <xdr:rowOff>144639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DD04B86-7058-4245-B300-F593024EFC03}"/>
            </a:ext>
          </a:extLst>
        </xdr:cNvPr>
        <xdr:cNvSpPr/>
      </xdr:nvSpPr>
      <xdr:spPr>
        <a:xfrm>
          <a:off x="12609817" y="8036823"/>
          <a:ext cx="272890" cy="521566"/>
        </a:xfrm>
        <a:prstGeom prst="rect">
          <a:avLst/>
        </a:prstGeom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="eaVert" wrap="square" anchor="ctr" anchorCtr="1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rgbClr val="FF0000"/>
              </a:solidFill>
            </a:rPr>
            <a:t>終漁</a:t>
          </a:r>
          <a:endParaRPr lang="ja-JP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9" sqref="U9"/>
    </sheetView>
  </sheetViews>
  <sheetFormatPr defaultColWidth="9" defaultRowHeight="14.25" x14ac:dyDescent="0.15"/>
  <cols>
    <col min="1" max="1" width="9.625" style="1" customWidth="1"/>
    <col min="2" max="2" width="7.625" style="1" customWidth="1"/>
    <col min="3" max="3" width="9.75" style="1" customWidth="1"/>
    <col min="4" max="4" width="11.75" style="1" customWidth="1"/>
    <col min="5" max="7" width="9.75" style="1" customWidth="1"/>
    <col min="8" max="8" width="7.625" style="1" customWidth="1"/>
    <col min="9" max="9" width="9.75" style="1" customWidth="1"/>
    <col min="10" max="10" width="11.75" style="1" customWidth="1"/>
    <col min="11" max="13" width="9.625" style="1" customWidth="1"/>
    <col min="14" max="14" width="7.625" style="1" customWidth="1"/>
    <col min="15" max="15" width="9.5" style="1" customWidth="1"/>
    <col min="16" max="16" width="11.75" style="1" customWidth="1"/>
    <col min="17" max="19" width="9.5" style="1" customWidth="1"/>
    <col min="20" max="22" width="7.625" style="1" customWidth="1"/>
    <col min="23" max="16384" width="9" style="1"/>
  </cols>
  <sheetData>
    <row r="1" spans="1:19" ht="21" customHeight="1" x14ac:dyDescent="0.2">
      <c r="A1" s="1" t="s">
        <v>30</v>
      </c>
      <c r="C1" s="86" t="s">
        <v>64</v>
      </c>
      <c r="D1" s="86"/>
      <c r="S1" s="15" t="s">
        <v>43</v>
      </c>
    </row>
    <row r="2" spans="1:19" ht="21" customHeight="1" thickBot="1" x14ac:dyDescent="0.25">
      <c r="B2" s="1" t="s">
        <v>65</v>
      </c>
      <c r="F2" s="1" t="s">
        <v>28</v>
      </c>
      <c r="H2" s="2" t="s">
        <v>27</v>
      </c>
      <c r="I2" s="1" t="s">
        <v>41</v>
      </c>
      <c r="L2" s="80" t="s">
        <v>42</v>
      </c>
      <c r="M2" s="1" t="s">
        <v>29</v>
      </c>
      <c r="P2" s="160" t="s">
        <v>119</v>
      </c>
      <c r="Q2" s="161"/>
      <c r="R2" s="161"/>
      <c r="S2" s="161"/>
    </row>
    <row r="3" spans="1:19" ht="21" customHeight="1" x14ac:dyDescent="0.15">
      <c r="A3" s="16" t="s">
        <v>0</v>
      </c>
      <c r="B3" s="85" t="s">
        <v>45</v>
      </c>
      <c r="C3" s="162" t="s">
        <v>54</v>
      </c>
      <c r="D3" s="163"/>
      <c r="E3" s="163"/>
      <c r="F3" s="163"/>
      <c r="G3" s="164"/>
      <c r="H3" s="85" t="s">
        <v>44</v>
      </c>
      <c r="I3" s="162" t="s">
        <v>55</v>
      </c>
      <c r="J3" s="163"/>
      <c r="K3" s="163"/>
      <c r="L3" s="163"/>
      <c r="M3" s="164"/>
      <c r="N3" s="85" t="s">
        <v>62</v>
      </c>
      <c r="O3" s="162" t="s">
        <v>63</v>
      </c>
      <c r="P3" s="163"/>
      <c r="Q3" s="163"/>
      <c r="R3" s="163"/>
      <c r="S3" s="164"/>
    </row>
    <row r="4" spans="1:19" ht="30.95" customHeight="1" thickBot="1" x14ac:dyDescent="0.2">
      <c r="A4" s="17" t="s">
        <v>1</v>
      </c>
      <c r="B4" s="18" t="s">
        <v>4</v>
      </c>
      <c r="C4" s="19" t="s">
        <v>46</v>
      </c>
      <c r="D4" s="19" t="s">
        <v>57</v>
      </c>
      <c r="E4" s="19" t="s">
        <v>3</v>
      </c>
      <c r="F4" s="19" t="s">
        <v>22</v>
      </c>
      <c r="G4" s="20" t="s">
        <v>2</v>
      </c>
      <c r="H4" s="18" t="s">
        <v>4</v>
      </c>
      <c r="I4" s="19" t="s">
        <v>46</v>
      </c>
      <c r="J4" s="19" t="s">
        <v>57</v>
      </c>
      <c r="K4" s="19" t="s">
        <v>3</v>
      </c>
      <c r="L4" s="19" t="s">
        <v>22</v>
      </c>
      <c r="M4" s="20" t="s">
        <v>2</v>
      </c>
      <c r="N4" s="18" t="s">
        <v>4</v>
      </c>
      <c r="O4" s="19" t="s">
        <v>46</v>
      </c>
      <c r="P4" s="19" t="s">
        <v>57</v>
      </c>
      <c r="Q4" s="19" t="s">
        <v>3</v>
      </c>
      <c r="R4" s="19" t="s">
        <v>22</v>
      </c>
      <c r="S4" s="20" t="s">
        <v>2</v>
      </c>
    </row>
    <row r="5" spans="1:19" ht="18" customHeight="1" thickTop="1" x14ac:dyDescent="0.15">
      <c r="A5" s="78">
        <v>42811</v>
      </c>
      <c r="B5" s="93"/>
      <c r="C5" s="171"/>
      <c r="D5" s="172"/>
      <c r="E5" s="101"/>
      <c r="F5" s="97"/>
      <c r="G5" s="89"/>
      <c r="H5" s="93"/>
      <c r="I5" s="171">
        <v>10</v>
      </c>
      <c r="J5" s="173">
        <v>1600</v>
      </c>
      <c r="K5" s="101">
        <v>160</v>
      </c>
      <c r="L5" s="97">
        <v>160</v>
      </c>
      <c r="M5" s="104">
        <v>160</v>
      </c>
      <c r="N5" s="93"/>
      <c r="O5" s="174"/>
      <c r="P5" s="175"/>
      <c r="Q5" s="88"/>
      <c r="R5" s="97"/>
      <c r="S5" s="89"/>
    </row>
    <row r="6" spans="1:19" ht="18" customHeight="1" x14ac:dyDescent="0.15">
      <c r="A6" s="78">
        <v>42814</v>
      </c>
      <c r="B6" s="93"/>
      <c r="C6" s="171">
        <v>139.19999999999999</v>
      </c>
      <c r="D6" s="172">
        <v>331930</v>
      </c>
      <c r="E6" s="101">
        <v>3000</v>
      </c>
      <c r="F6" s="97">
        <v>2384.5500000000002</v>
      </c>
      <c r="G6" s="89">
        <v>2200</v>
      </c>
      <c r="H6" s="109" t="s">
        <v>21</v>
      </c>
      <c r="I6" s="171"/>
      <c r="J6" s="173"/>
      <c r="K6" s="101"/>
      <c r="L6" s="97"/>
      <c r="M6" s="104"/>
      <c r="N6" s="93"/>
      <c r="O6" s="174">
        <v>27</v>
      </c>
      <c r="P6" s="175">
        <v>60151</v>
      </c>
      <c r="Q6" s="88">
        <v>2280</v>
      </c>
      <c r="R6" s="97">
        <v>2227.81</v>
      </c>
      <c r="S6" s="89">
        <v>2185</v>
      </c>
    </row>
    <row r="7" spans="1:19" ht="18" customHeight="1" x14ac:dyDescent="0.15">
      <c r="A7" s="78">
        <v>42815</v>
      </c>
      <c r="B7" s="87"/>
      <c r="C7" s="176">
        <v>105.5</v>
      </c>
      <c r="D7" s="177">
        <v>318920</v>
      </c>
      <c r="E7" s="102">
        <v>3200</v>
      </c>
      <c r="F7" s="99">
        <v>3022.94</v>
      </c>
      <c r="G7" s="91">
        <v>3000</v>
      </c>
      <c r="H7" s="87"/>
      <c r="I7" s="176">
        <v>139.5</v>
      </c>
      <c r="J7" s="178">
        <v>392633</v>
      </c>
      <c r="K7" s="102">
        <v>3103</v>
      </c>
      <c r="L7" s="99">
        <v>2814.57</v>
      </c>
      <c r="M7" s="105">
        <v>2550</v>
      </c>
      <c r="N7" s="109" t="s">
        <v>21</v>
      </c>
      <c r="O7" s="179"/>
      <c r="P7" s="180"/>
      <c r="Q7" s="90"/>
      <c r="R7" s="99"/>
      <c r="S7" s="91"/>
    </row>
    <row r="8" spans="1:19" ht="18" customHeight="1" x14ac:dyDescent="0.15">
      <c r="A8" s="79">
        <v>42816</v>
      </c>
      <c r="B8" s="108" t="s">
        <v>33</v>
      </c>
      <c r="C8" s="176"/>
      <c r="D8" s="177"/>
      <c r="E8" s="102"/>
      <c r="F8" s="99"/>
      <c r="G8" s="91"/>
      <c r="H8" s="108" t="s">
        <v>33</v>
      </c>
      <c r="I8" s="176">
        <v>28.2</v>
      </c>
      <c r="J8" s="178">
        <v>93116</v>
      </c>
      <c r="K8" s="102">
        <v>3302</v>
      </c>
      <c r="L8" s="99">
        <v>3301.99</v>
      </c>
      <c r="M8" s="105">
        <v>3302</v>
      </c>
      <c r="N8" s="108" t="s">
        <v>33</v>
      </c>
      <c r="O8" s="179"/>
      <c r="P8" s="180"/>
      <c r="Q8" s="90"/>
      <c r="R8" s="99"/>
      <c r="S8" s="91"/>
    </row>
    <row r="9" spans="1:19" ht="18" customHeight="1" x14ac:dyDescent="0.15">
      <c r="A9" s="78">
        <v>42817</v>
      </c>
      <c r="B9" s="87"/>
      <c r="C9" s="176">
        <v>70.400000000000006</v>
      </c>
      <c r="D9" s="177">
        <v>249200</v>
      </c>
      <c r="E9" s="102">
        <v>3800</v>
      </c>
      <c r="F9" s="99">
        <v>3539.77</v>
      </c>
      <c r="G9" s="91">
        <v>3500</v>
      </c>
      <c r="H9" s="87"/>
      <c r="I9" s="176">
        <v>135.69999999999999</v>
      </c>
      <c r="J9" s="178">
        <v>367984</v>
      </c>
      <c r="K9" s="102">
        <v>3110</v>
      </c>
      <c r="L9" s="99">
        <v>2711.75</v>
      </c>
      <c r="M9" s="105">
        <v>2100</v>
      </c>
      <c r="N9" s="87"/>
      <c r="O9" s="179">
        <v>7.1</v>
      </c>
      <c r="P9" s="180">
        <v>22010</v>
      </c>
      <c r="Q9" s="90">
        <v>3100</v>
      </c>
      <c r="R9" s="99">
        <v>3100</v>
      </c>
      <c r="S9" s="91">
        <v>3100</v>
      </c>
    </row>
    <row r="10" spans="1:19" ht="18" customHeight="1" x14ac:dyDescent="0.15">
      <c r="A10" s="78">
        <v>42818</v>
      </c>
      <c r="B10" s="87"/>
      <c r="C10" s="176">
        <v>231</v>
      </c>
      <c r="D10" s="177">
        <v>538060</v>
      </c>
      <c r="E10" s="102">
        <v>2700</v>
      </c>
      <c r="F10" s="99">
        <v>2329.2600000000002</v>
      </c>
      <c r="G10" s="91">
        <v>1900</v>
      </c>
      <c r="H10" s="109" t="s">
        <v>21</v>
      </c>
      <c r="I10" s="176"/>
      <c r="J10" s="178"/>
      <c r="K10" s="102"/>
      <c r="L10" s="99"/>
      <c r="M10" s="105"/>
      <c r="N10" s="109" t="s">
        <v>21</v>
      </c>
      <c r="O10" s="179"/>
      <c r="P10" s="180"/>
      <c r="Q10" s="90"/>
      <c r="R10" s="99"/>
      <c r="S10" s="91"/>
    </row>
    <row r="11" spans="1:19" ht="18" customHeight="1" x14ac:dyDescent="0.15">
      <c r="A11" s="78">
        <v>42819</v>
      </c>
      <c r="B11" s="92"/>
      <c r="C11" s="176">
        <v>173</v>
      </c>
      <c r="D11" s="177">
        <v>416710</v>
      </c>
      <c r="E11" s="102">
        <v>2600</v>
      </c>
      <c r="F11" s="99">
        <v>2408.73</v>
      </c>
      <c r="G11" s="91">
        <v>2200</v>
      </c>
      <c r="H11" s="92"/>
      <c r="I11" s="176">
        <v>165.9</v>
      </c>
      <c r="J11" s="178">
        <v>435081</v>
      </c>
      <c r="K11" s="102">
        <v>3000</v>
      </c>
      <c r="L11" s="99">
        <v>2622.55</v>
      </c>
      <c r="M11" s="105">
        <v>2501</v>
      </c>
      <c r="N11" s="109" t="s">
        <v>21</v>
      </c>
      <c r="O11" s="179"/>
      <c r="P11" s="180"/>
      <c r="Q11" s="90"/>
      <c r="R11" s="99"/>
      <c r="S11" s="91"/>
    </row>
    <row r="12" spans="1:19" ht="18" customHeight="1" x14ac:dyDescent="0.15">
      <c r="A12" s="79">
        <v>42820</v>
      </c>
      <c r="B12" s="108" t="s">
        <v>33</v>
      </c>
      <c r="C12" s="176"/>
      <c r="D12" s="177"/>
      <c r="E12" s="102"/>
      <c r="F12" s="99"/>
      <c r="G12" s="91"/>
      <c r="H12" s="108" t="s">
        <v>33</v>
      </c>
      <c r="I12" s="176"/>
      <c r="J12" s="178"/>
      <c r="K12" s="102"/>
      <c r="L12" s="99"/>
      <c r="M12" s="105"/>
      <c r="N12" s="108" t="s">
        <v>33</v>
      </c>
      <c r="O12" s="179"/>
      <c r="P12" s="180"/>
      <c r="Q12" s="90"/>
      <c r="R12" s="99"/>
      <c r="S12" s="91"/>
    </row>
    <row r="13" spans="1:19" ht="18" customHeight="1" x14ac:dyDescent="0.15">
      <c r="A13" s="78">
        <v>42821</v>
      </c>
      <c r="B13" s="87"/>
      <c r="C13" s="176">
        <v>318.10000000000002</v>
      </c>
      <c r="D13" s="177">
        <v>373980</v>
      </c>
      <c r="E13" s="102">
        <v>2600</v>
      </c>
      <c r="F13" s="99">
        <v>1175.67</v>
      </c>
      <c r="G13" s="91">
        <v>500</v>
      </c>
      <c r="H13" s="87"/>
      <c r="I13" s="176">
        <v>622.20000000000005</v>
      </c>
      <c r="J13" s="178">
        <v>503568</v>
      </c>
      <c r="K13" s="102">
        <v>2400</v>
      </c>
      <c r="L13" s="99">
        <v>809.33</v>
      </c>
      <c r="M13" s="105">
        <v>300</v>
      </c>
      <c r="N13" s="109" t="s">
        <v>21</v>
      </c>
      <c r="O13" s="179"/>
      <c r="P13" s="180"/>
      <c r="Q13" s="90"/>
      <c r="R13" s="99"/>
      <c r="S13" s="91"/>
    </row>
    <row r="14" spans="1:19" ht="18" customHeight="1" x14ac:dyDescent="0.15">
      <c r="A14" s="78">
        <v>42822</v>
      </c>
      <c r="B14" s="87"/>
      <c r="C14" s="176">
        <v>157.5</v>
      </c>
      <c r="D14" s="177">
        <v>98485</v>
      </c>
      <c r="E14" s="102">
        <v>700</v>
      </c>
      <c r="F14" s="99">
        <v>625.29999999999995</v>
      </c>
      <c r="G14" s="91">
        <v>500</v>
      </c>
      <c r="H14" s="87"/>
      <c r="I14" s="176">
        <v>371.2</v>
      </c>
      <c r="J14" s="178">
        <v>223394</v>
      </c>
      <c r="K14" s="102">
        <v>2100</v>
      </c>
      <c r="L14" s="99">
        <v>601.82000000000005</v>
      </c>
      <c r="M14" s="105">
        <v>259</v>
      </c>
      <c r="N14" s="109" t="s">
        <v>21</v>
      </c>
      <c r="O14" s="179"/>
      <c r="P14" s="180"/>
      <c r="Q14" s="90"/>
      <c r="R14" s="99"/>
      <c r="S14" s="91"/>
    </row>
    <row r="15" spans="1:19" ht="18" customHeight="1" x14ac:dyDescent="0.15">
      <c r="A15" s="78">
        <v>42823</v>
      </c>
      <c r="B15" s="87"/>
      <c r="C15" s="171">
        <v>200.5</v>
      </c>
      <c r="D15" s="172">
        <v>129142</v>
      </c>
      <c r="E15" s="101">
        <v>1000</v>
      </c>
      <c r="F15" s="97">
        <v>644.1</v>
      </c>
      <c r="G15" s="89">
        <v>400</v>
      </c>
      <c r="H15" s="87"/>
      <c r="I15" s="171">
        <v>180</v>
      </c>
      <c r="J15" s="173">
        <v>171612</v>
      </c>
      <c r="K15" s="101">
        <v>2000</v>
      </c>
      <c r="L15" s="97">
        <v>953.4</v>
      </c>
      <c r="M15" s="104">
        <v>351</v>
      </c>
      <c r="N15" s="109" t="s">
        <v>21</v>
      </c>
      <c r="O15" s="174"/>
      <c r="P15" s="175"/>
      <c r="Q15" s="88"/>
      <c r="R15" s="97"/>
      <c r="S15" s="89"/>
    </row>
    <row r="16" spans="1:19" ht="18" customHeight="1" x14ac:dyDescent="0.15">
      <c r="A16" s="78">
        <v>42824</v>
      </c>
      <c r="B16" s="87"/>
      <c r="C16" s="176">
        <v>465.1</v>
      </c>
      <c r="D16" s="177">
        <v>236203</v>
      </c>
      <c r="E16" s="102">
        <v>1100</v>
      </c>
      <c r="F16" s="99">
        <v>507.85</v>
      </c>
      <c r="G16" s="91">
        <v>280</v>
      </c>
      <c r="H16" s="87"/>
      <c r="I16" s="176">
        <v>367.1</v>
      </c>
      <c r="J16" s="178">
        <v>232497</v>
      </c>
      <c r="K16" s="102">
        <v>1800</v>
      </c>
      <c r="L16" s="99">
        <v>633.33000000000004</v>
      </c>
      <c r="M16" s="105">
        <v>302</v>
      </c>
      <c r="N16" s="109" t="s">
        <v>21</v>
      </c>
      <c r="O16" s="179"/>
      <c r="P16" s="180"/>
      <c r="Q16" s="90"/>
      <c r="R16" s="99"/>
      <c r="S16" s="91"/>
    </row>
    <row r="17" spans="1:23" ht="18" customHeight="1" x14ac:dyDescent="0.15">
      <c r="A17" s="78">
        <v>42825</v>
      </c>
      <c r="B17" s="87"/>
      <c r="C17" s="176">
        <v>134.80000000000001</v>
      </c>
      <c r="D17" s="177">
        <v>209340</v>
      </c>
      <c r="E17" s="102">
        <v>2000</v>
      </c>
      <c r="F17" s="99">
        <v>1552.97</v>
      </c>
      <c r="G17" s="91">
        <v>1000</v>
      </c>
      <c r="H17" s="87"/>
      <c r="I17" s="176">
        <v>115.4</v>
      </c>
      <c r="J17" s="178">
        <v>150528</v>
      </c>
      <c r="K17" s="102">
        <v>1811</v>
      </c>
      <c r="L17" s="99">
        <v>1304.4000000000001</v>
      </c>
      <c r="M17" s="105">
        <v>900</v>
      </c>
      <c r="N17" s="109" t="s">
        <v>21</v>
      </c>
      <c r="O17" s="179"/>
      <c r="P17" s="180"/>
      <c r="Q17" s="90"/>
      <c r="R17" s="99"/>
      <c r="S17" s="91"/>
    </row>
    <row r="18" spans="1:23" ht="18" customHeight="1" thickBot="1" x14ac:dyDescent="0.2">
      <c r="A18" s="81"/>
      <c r="B18" s="94"/>
      <c r="C18" s="187"/>
      <c r="D18" s="188"/>
      <c r="E18" s="103"/>
      <c r="F18" s="100"/>
      <c r="G18" s="96"/>
      <c r="H18" s="98"/>
      <c r="I18" s="187"/>
      <c r="J18" s="189"/>
      <c r="K18" s="103"/>
      <c r="L18" s="100"/>
      <c r="M18" s="106"/>
      <c r="N18" s="98"/>
      <c r="O18" s="190"/>
      <c r="P18" s="191"/>
      <c r="Q18" s="95"/>
      <c r="R18" s="100"/>
      <c r="S18" s="96"/>
    </row>
    <row r="19" spans="1:23" s="120" customFormat="1" ht="15" customHeight="1" x14ac:dyDescent="0.15">
      <c r="A19" s="192" t="s">
        <v>5</v>
      </c>
      <c r="B19" s="193">
        <f>+SUM(B6:B18)</f>
        <v>0</v>
      </c>
      <c r="C19" s="287">
        <f>+SUM(C5:C18)</f>
        <v>1995.1000000000001</v>
      </c>
      <c r="D19" s="195">
        <f>+SUM(D5:D18)</f>
        <v>2901970</v>
      </c>
      <c r="E19" s="197">
        <f>MAX(E5:E18)</f>
        <v>3800</v>
      </c>
      <c r="F19" s="197">
        <f>+D19/C19</f>
        <v>1454.5486441782366</v>
      </c>
      <c r="G19" s="197">
        <f>+MIN(G5:G18)</f>
        <v>280</v>
      </c>
      <c r="H19" s="193">
        <f>+SUM(H6:H18)</f>
        <v>0</v>
      </c>
      <c r="I19" s="287">
        <f>+SUM(I5:I18)</f>
        <v>2135.2000000000003</v>
      </c>
      <c r="J19" s="195">
        <f>+SUM(J5:J18)</f>
        <v>2572013</v>
      </c>
      <c r="K19" s="288">
        <f>MAX(K5:K18)</f>
        <v>3302</v>
      </c>
      <c r="L19" s="289">
        <f>+J19/I19</f>
        <v>1204.5770887973022</v>
      </c>
      <c r="M19" s="288">
        <f>+MIN(M5:M18)</f>
        <v>160</v>
      </c>
      <c r="N19" s="193">
        <f>+SUM(N6:N18)</f>
        <v>0</v>
      </c>
      <c r="O19" s="199">
        <f>+SUM(O5:O18)</f>
        <v>34.1</v>
      </c>
      <c r="P19" s="310">
        <f>+SUM(P5:P18)</f>
        <v>82161</v>
      </c>
      <c r="Q19" s="201">
        <f>MAX(Q5:Q18)</f>
        <v>3100</v>
      </c>
      <c r="R19" s="197">
        <f>+P19/O19</f>
        <v>2409.4134897360705</v>
      </c>
      <c r="S19" s="202">
        <f>+MIN(S5:S18)</f>
        <v>2185</v>
      </c>
      <c r="T19" s="119"/>
      <c r="U19" s="119"/>
      <c r="V19" s="119"/>
      <c r="W19" s="119"/>
    </row>
    <row r="20" spans="1:23" ht="15" customHeight="1" x14ac:dyDescent="0.15">
      <c r="A20" s="203"/>
      <c r="B20" s="204" t="s">
        <v>6</v>
      </c>
      <c r="C20" s="292" t="s">
        <v>48</v>
      </c>
      <c r="D20" s="205"/>
      <c r="E20" s="206" t="s">
        <v>39</v>
      </c>
      <c r="F20" s="207">
        <f>+F22/F24</f>
        <v>24.361736064472801</v>
      </c>
      <c r="G20" s="208"/>
      <c r="H20" s="204" t="s">
        <v>6</v>
      </c>
      <c r="I20" s="292" t="s">
        <v>48</v>
      </c>
      <c r="J20" s="205"/>
      <c r="K20" s="206" t="s">
        <v>39</v>
      </c>
      <c r="L20" s="207">
        <v>0</v>
      </c>
      <c r="M20" s="208"/>
      <c r="N20" s="204" t="s">
        <v>6</v>
      </c>
      <c r="O20" s="292" t="s">
        <v>48</v>
      </c>
      <c r="P20" s="311"/>
      <c r="Q20" s="206" t="s">
        <v>39</v>
      </c>
      <c r="R20" s="207">
        <v>0</v>
      </c>
      <c r="S20" s="293"/>
      <c r="T20" s="83"/>
      <c r="U20" s="83"/>
      <c r="V20" s="83"/>
      <c r="W20" s="83"/>
    </row>
    <row r="21" spans="1:23" s="120" customFormat="1" ht="15" customHeight="1" x14ac:dyDescent="0.15">
      <c r="A21" s="212" t="s">
        <v>7</v>
      </c>
      <c r="B21" s="213">
        <f t="shared" ref="B21:S21" si="0">+B19</f>
        <v>0</v>
      </c>
      <c r="C21" s="294">
        <f t="shared" si="0"/>
        <v>1995.1000000000001</v>
      </c>
      <c r="D21" s="215">
        <f t="shared" si="0"/>
        <v>2901970</v>
      </c>
      <c r="E21" s="209">
        <f t="shared" si="0"/>
        <v>3800</v>
      </c>
      <c r="F21" s="209">
        <f t="shared" si="0"/>
        <v>1454.5486441782366</v>
      </c>
      <c r="G21" s="209">
        <f t="shared" si="0"/>
        <v>280</v>
      </c>
      <c r="H21" s="213">
        <f t="shared" si="0"/>
        <v>0</v>
      </c>
      <c r="I21" s="209">
        <f t="shared" si="0"/>
        <v>2135.2000000000003</v>
      </c>
      <c r="J21" s="218">
        <f t="shared" si="0"/>
        <v>2572013</v>
      </c>
      <c r="K21" s="219">
        <f t="shared" si="0"/>
        <v>3302</v>
      </c>
      <c r="L21" s="220">
        <f t="shared" si="0"/>
        <v>1204.5770887973022</v>
      </c>
      <c r="M21" s="219">
        <f t="shared" si="0"/>
        <v>160</v>
      </c>
      <c r="N21" s="213">
        <f t="shared" si="0"/>
        <v>0</v>
      </c>
      <c r="O21" s="209">
        <f t="shared" si="0"/>
        <v>34.1</v>
      </c>
      <c r="P21" s="312">
        <f t="shared" ref="P21" si="1">+P19</f>
        <v>82161</v>
      </c>
      <c r="Q21" s="219">
        <f t="shared" si="0"/>
        <v>3100</v>
      </c>
      <c r="R21" s="252">
        <f t="shared" si="0"/>
        <v>2409.4134897360705</v>
      </c>
      <c r="S21" s="221">
        <f t="shared" si="0"/>
        <v>2185</v>
      </c>
    </row>
    <row r="22" spans="1:23" ht="15" customHeight="1" x14ac:dyDescent="0.15">
      <c r="A22" s="212" t="s">
        <v>84</v>
      </c>
      <c r="B22" s="204" t="s">
        <v>6</v>
      </c>
      <c r="C22" s="298" t="s">
        <v>47</v>
      </c>
      <c r="D22" s="223"/>
      <c r="E22" s="224" t="s">
        <v>38</v>
      </c>
      <c r="F22" s="225">
        <v>2901970</v>
      </c>
      <c r="G22" s="226"/>
      <c r="H22" s="204" t="s">
        <v>6</v>
      </c>
      <c r="I22" s="292" t="s">
        <v>48</v>
      </c>
      <c r="J22" s="223"/>
      <c r="K22" s="224" t="s">
        <v>38</v>
      </c>
      <c r="L22" s="225">
        <f>+J21</f>
        <v>2572013</v>
      </c>
      <c r="M22" s="226"/>
      <c r="N22" s="204" t="s">
        <v>6</v>
      </c>
      <c r="O22" s="292" t="s">
        <v>48</v>
      </c>
      <c r="P22" s="264"/>
      <c r="Q22" s="224" t="s">
        <v>38</v>
      </c>
      <c r="R22" s="225">
        <v>0</v>
      </c>
      <c r="S22" s="226"/>
    </row>
    <row r="23" spans="1:23" ht="15" customHeight="1" x14ac:dyDescent="0.15">
      <c r="A23" s="203" t="s">
        <v>23</v>
      </c>
      <c r="B23" s="213"/>
      <c r="C23" s="209">
        <v>34.4</v>
      </c>
      <c r="D23" s="227">
        <v>119120</v>
      </c>
      <c r="E23" s="209">
        <v>4000</v>
      </c>
      <c r="F23" s="209">
        <v>3462.79</v>
      </c>
      <c r="G23" s="209">
        <v>3300</v>
      </c>
      <c r="H23" s="213">
        <v>0</v>
      </c>
      <c r="I23" s="313">
        <v>0</v>
      </c>
      <c r="J23" s="314">
        <v>0</v>
      </c>
      <c r="K23" s="315">
        <v>0</v>
      </c>
      <c r="L23" s="252">
        <v>0</v>
      </c>
      <c r="M23" s="315">
        <v>0</v>
      </c>
      <c r="N23" s="213">
        <v>0</v>
      </c>
      <c r="O23" s="210">
        <v>0</v>
      </c>
      <c r="P23" s="314">
        <v>0</v>
      </c>
      <c r="Q23" s="315">
        <v>0</v>
      </c>
      <c r="R23" s="252">
        <v>0</v>
      </c>
      <c r="S23" s="316">
        <v>0</v>
      </c>
      <c r="T23" s="24"/>
      <c r="U23" s="24"/>
      <c r="V23" s="24"/>
    </row>
    <row r="24" spans="1:23" ht="15" customHeight="1" x14ac:dyDescent="0.15">
      <c r="A24" s="229"/>
      <c r="B24" s="204" t="s">
        <v>6</v>
      </c>
      <c r="C24" s="298" t="s">
        <v>47</v>
      </c>
      <c r="D24" s="223"/>
      <c r="E24" s="224" t="s">
        <v>37</v>
      </c>
      <c r="F24" s="225">
        <f>+D23</f>
        <v>119120</v>
      </c>
      <c r="G24" s="226"/>
      <c r="H24" s="204" t="s">
        <v>6</v>
      </c>
      <c r="I24" s="292" t="s">
        <v>48</v>
      </c>
      <c r="J24" s="223"/>
      <c r="K24" s="224" t="s">
        <v>37</v>
      </c>
      <c r="L24" s="225">
        <v>0</v>
      </c>
      <c r="M24" s="226"/>
      <c r="N24" s="204" t="s">
        <v>6</v>
      </c>
      <c r="O24" s="292" t="s">
        <v>48</v>
      </c>
      <c r="P24" s="264"/>
      <c r="Q24" s="224" t="s">
        <v>37</v>
      </c>
      <c r="R24" s="225">
        <v>0</v>
      </c>
      <c r="S24" s="226"/>
      <c r="T24" s="25"/>
      <c r="U24" s="21"/>
      <c r="V24" s="23"/>
      <c r="W24" s="25"/>
    </row>
    <row r="25" spans="1:23" ht="15" customHeight="1" x14ac:dyDescent="0.15">
      <c r="A25" s="212" t="s">
        <v>24</v>
      </c>
      <c r="B25" s="230">
        <v>0</v>
      </c>
      <c r="C25" s="230">
        <f>+C21/C23</f>
        <v>57.997093023255822</v>
      </c>
      <c r="D25" s="230">
        <f>+D21/D23</f>
        <v>24.361736064472801</v>
      </c>
      <c r="E25" s="232">
        <f>+E21/E23</f>
        <v>0.95</v>
      </c>
      <c r="F25" s="232">
        <f t="shared" ref="F25:G25" si="2">+F21/F23</f>
        <v>0.42005106985356799</v>
      </c>
      <c r="G25" s="232">
        <f t="shared" si="2"/>
        <v>8.4848484848484854E-2</v>
      </c>
      <c r="H25" s="233">
        <v>0</v>
      </c>
      <c r="I25" s="233">
        <v>0</v>
      </c>
      <c r="J25" s="234"/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317"/>
      <c r="Q25" s="233">
        <v>0</v>
      </c>
      <c r="R25" s="233">
        <v>0</v>
      </c>
      <c r="S25" s="235">
        <v>0</v>
      </c>
      <c r="T25" s="21"/>
      <c r="U25" s="21"/>
      <c r="V25" s="21"/>
      <c r="W25" s="21"/>
    </row>
    <row r="26" spans="1:23" ht="15" customHeight="1" x14ac:dyDescent="0.15">
      <c r="A26" s="236" t="s">
        <v>34</v>
      </c>
      <c r="B26" s="84"/>
      <c r="C26" s="118" t="s">
        <v>72</v>
      </c>
      <c r="D26" s="165" t="s">
        <v>52</v>
      </c>
      <c r="E26" s="166"/>
      <c r="F26" s="167" t="s">
        <v>46</v>
      </c>
      <c r="G26" s="168"/>
      <c r="H26" s="237" t="s">
        <v>36</v>
      </c>
      <c r="I26" s="238"/>
      <c r="J26" s="239" t="s">
        <v>50</v>
      </c>
      <c r="K26" s="240"/>
      <c r="L26" s="241">
        <v>7421.2</v>
      </c>
      <c r="M26" s="241"/>
      <c r="N26" s="252"/>
      <c r="O26" s="252"/>
      <c r="P26" s="243"/>
      <c r="Q26" s="114"/>
      <c r="R26" s="114"/>
      <c r="S26" s="115"/>
      <c r="T26" s="21"/>
      <c r="U26" s="21"/>
    </row>
    <row r="27" spans="1:23" ht="15" customHeight="1" x14ac:dyDescent="0.15">
      <c r="A27" s="244" t="s">
        <v>9</v>
      </c>
      <c r="B27" s="245" t="s">
        <v>49</v>
      </c>
      <c r="C27" s="245"/>
      <c r="D27" s="246">
        <v>1119309</v>
      </c>
      <c r="E27" s="246"/>
      <c r="F27" s="247">
        <v>876.7</v>
      </c>
      <c r="G27" s="248"/>
      <c r="H27" s="237" t="s">
        <v>68</v>
      </c>
      <c r="I27" s="303"/>
      <c r="J27" s="250" t="s">
        <v>56</v>
      </c>
      <c r="K27" s="250"/>
      <c r="L27" s="246">
        <v>9888471</v>
      </c>
      <c r="M27" s="246"/>
      <c r="N27" s="272"/>
      <c r="O27" s="252"/>
      <c r="P27" s="243"/>
      <c r="Q27" s="252"/>
      <c r="R27" s="252"/>
      <c r="S27" s="253"/>
    </row>
    <row r="28" spans="1:23" ht="15" customHeight="1" x14ac:dyDescent="0.15">
      <c r="A28" s="244" t="s">
        <v>10</v>
      </c>
      <c r="B28" s="245" t="s">
        <v>49</v>
      </c>
      <c r="C28" s="245"/>
      <c r="D28" s="246">
        <v>2419667</v>
      </c>
      <c r="E28" s="246"/>
      <c r="F28" s="247">
        <v>1897.3</v>
      </c>
      <c r="G28" s="248"/>
      <c r="H28" s="254"/>
      <c r="I28" s="252"/>
      <c r="J28" s="255" t="s">
        <v>35</v>
      </c>
      <c r="K28" s="255"/>
      <c r="L28" s="277">
        <v>1332.46</v>
      </c>
      <c r="M28" s="277"/>
      <c r="N28" s="252"/>
      <c r="O28" s="217"/>
      <c r="P28" s="114"/>
      <c r="Q28" s="114"/>
      <c r="R28" s="114"/>
      <c r="S28" s="115"/>
      <c r="T28" s="22"/>
      <c r="U28" s="22"/>
    </row>
    <row r="29" spans="1:23" ht="15" customHeight="1" x14ac:dyDescent="0.15">
      <c r="A29" s="244" t="s">
        <v>32</v>
      </c>
      <c r="B29" s="245" t="s">
        <v>49</v>
      </c>
      <c r="C29" s="245"/>
      <c r="D29" s="246">
        <v>176860</v>
      </c>
      <c r="E29" s="246"/>
      <c r="F29" s="247">
        <v>130.80000000000001</v>
      </c>
      <c r="G29" s="248"/>
      <c r="H29" s="237" t="s">
        <v>51</v>
      </c>
      <c r="I29" s="238"/>
      <c r="J29" s="304" t="s">
        <v>50</v>
      </c>
      <c r="K29" s="250"/>
      <c r="L29" s="260">
        <v>164.5</v>
      </c>
      <c r="M29" s="260"/>
      <c r="N29" s="261"/>
      <c r="O29" s="262" t="s">
        <v>53</v>
      </c>
      <c r="P29" s="263">
        <f>+L26/L29</f>
        <v>45.113677811550154</v>
      </c>
      <c r="Q29" s="264"/>
      <c r="R29" s="264"/>
      <c r="S29" s="265"/>
      <c r="T29" s="23"/>
      <c r="U29" s="23"/>
    </row>
    <row r="30" spans="1:23" ht="15" customHeight="1" x14ac:dyDescent="0.15">
      <c r="A30" s="254" t="s">
        <v>12</v>
      </c>
      <c r="B30" s="245" t="s">
        <v>49</v>
      </c>
      <c r="C30" s="266"/>
      <c r="D30" s="267">
        <f>+J21</f>
        <v>2572013</v>
      </c>
      <c r="E30" s="267"/>
      <c r="F30" s="268">
        <f>+I21</f>
        <v>2135.2000000000003</v>
      </c>
      <c r="G30" s="269"/>
      <c r="H30" s="237" t="s">
        <v>68</v>
      </c>
      <c r="I30" s="303"/>
      <c r="J30" s="305" t="s">
        <v>56</v>
      </c>
      <c r="K30" s="305"/>
      <c r="L30" s="246">
        <v>530550</v>
      </c>
      <c r="M30" s="246"/>
      <c r="N30" s="217"/>
      <c r="O30" s="270" t="s">
        <v>53</v>
      </c>
      <c r="P30" s="271">
        <f>+L27/L30</f>
        <v>18.638150975402883</v>
      </c>
      <c r="Q30" s="272"/>
      <c r="R30" s="272"/>
      <c r="S30" s="273"/>
      <c r="T30" s="82"/>
      <c r="U30" s="82"/>
      <c r="V30" s="82"/>
      <c r="W30" s="82"/>
    </row>
    <row r="31" spans="1:23" ht="15" customHeight="1" x14ac:dyDescent="0.15">
      <c r="A31" s="258" t="s">
        <v>50</v>
      </c>
      <c r="B31" s="274"/>
      <c r="C31" s="259"/>
      <c r="D31" s="267">
        <v>9888471</v>
      </c>
      <c r="E31" s="267"/>
      <c r="F31" s="275">
        <v>7421.2</v>
      </c>
      <c r="G31" s="275"/>
      <c r="H31" s="254"/>
      <c r="I31" s="276"/>
      <c r="J31" s="255" t="s">
        <v>35</v>
      </c>
      <c r="K31" s="255"/>
      <c r="L31" s="277">
        <v>3225.23</v>
      </c>
      <c r="M31" s="277"/>
      <c r="N31" s="278"/>
      <c r="O31" s="279" t="s">
        <v>53</v>
      </c>
      <c r="P31" s="280">
        <f>+L28/L31</f>
        <v>0.41313642747959062</v>
      </c>
      <c r="Q31" s="281"/>
      <c r="R31" s="281"/>
      <c r="S31" s="282"/>
      <c r="T31" s="3"/>
      <c r="U31" s="3"/>
      <c r="V31" s="3"/>
      <c r="W31" s="3"/>
    </row>
  </sheetData>
  <mergeCells count="39">
    <mergeCell ref="A31:C31"/>
    <mergeCell ref="F31:G31"/>
    <mergeCell ref="D31:E31"/>
    <mergeCell ref="L31:M31"/>
    <mergeCell ref="J31:K31"/>
    <mergeCell ref="H26:I26"/>
    <mergeCell ref="H27:I27"/>
    <mergeCell ref="L29:M29"/>
    <mergeCell ref="L30:M30"/>
    <mergeCell ref="J29:K29"/>
    <mergeCell ref="H29:I29"/>
    <mergeCell ref="J30:K30"/>
    <mergeCell ref="H30:I30"/>
    <mergeCell ref="J26:K26"/>
    <mergeCell ref="L26:M26"/>
    <mergeCell ref="L27:M27"/>
    <mergeCell ref="L28:M28"/>
    <mergeCell ref="J27:K27"/>
    <mergeCell ref="J28:K28"/>
    <mergeCell ref="D26:E26"/>
    <mergeCell ref="F26:G26"/>
    <mergeCell ref="D27:E27"/>
    <mergeCell ref="F27:G27"/>
    <mergeCell ref="D28:E28"/>
    <mergeCell ref="D29:E29"/>
    <mergeCell ref="D30:E30"/>
    <mergeCell ref="F28:G28"/>
    <mergeCell ref="F29:G29"/>
    <mergeCell ref="F30:G30"/>
    <mergeCell ref="P2:S2"/>
    <mergeCell ref="F24:G24"/>
    <mergeCell ref="L24:M24"/>
    <mergeCell ref="R24:S24"/>
    <mergeCell ref="C3:G3"/>
    <mergeCell ref="I3:M3"/>
    <mergeCell ref="O3:S3"/>
    <mergeCell ref="F22:G22"/>
    <mergeCell ref="L22:M22"/>
    <mergeCell ref="R22:S22"/>
  </mergeCells>
  <phoneticPr fontId="1"/>
  <printOptions horizontalCentered="1" verticalCentered="1"/>
  <pageMargins left="0.39370078740157483" right="0.19685039370078741" top="0.19685039370078741" bottom="7.874015748031496E-2" header="0.19685039370078741" footer="0.19685039370078741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3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T12" sqref="T12"/>
    </sheetView>
  </sheetViews>
  <sheetFormatPr defaultColWidth="9" defaultRowHeight="14.25" x14ac:dyDescent="0.15"/>
  <cols>
    <col min="1" max="1" width="9.625" style="1" customWidth="1"/>
    <col min="2" max="2" width="7.625" style="1" customWidth="1"/>
    <col min="3" max="3" width="9.75" style="1" customWidth="1"/>
    <col min="4" max="4" width="11.75" style="1" customWidth="1"/>
    <col min="5" max="5" width="8.625" style="1" customWidth="1"/>
    <col min="6" max="7" width="9.75" style="1" customWidth="1"/>
    <col min="8" max="8" width="7.625" style="1" customWidth="1"/>
    <col min="9" max="9" width="9.5" style="1" customWidth="1"/>
    <col min="10" max="10" width="11.75" style="1" customWidth="1"/>
    <col min="11" max="13" width="9.75" style="1" customWidth="1"/>
    <col min="14" max="14" width="7.625" style="1" customWidth="1"/>
    <col min="15" max="15" width="9.5" style="1" customWidth="1"/>
    <col min="16" max="16" width="11.75" style="1" customWidth="1"/>
    <col min="17" max="19" width="9.875" style="1" customWidth="1"/>
    <col min="20" max="22" width="7.625" style="1" customWidth="1"/>
    <col min="23" max="16384" width="9" style="1"/>
  </cols>
  <sheetData>
    <row r="1" spans="1:19" ht="21" customHeight="1" x14ac:dyDescent="0.2">
      <c r="A1" s="1" t="s">
        <v>30</v>
      </c>
      <c r="C1" s="86" t="s">
        <v>64</v>
      </c>
      <c r="D1" s="86"/>
      <c r="S1" s="15" t="s">
        <v>31</v>
      </c>
    </row>
    <row r="2" spans="1:19" ht="21" customHeight="1" thickBot="1" x14ac:dyDescent="0.25">
      <c r="B2" s="1" t="s">
        <v>65</v>
      </c>
      <c r="F2" s="1" t="s">
        <v>28</v>
      </c>
      <c r="H2" s="2" t="s">
        <v>27</v>
      </c>
      <c r="I2" s="1" t="s">
        <v>41</v>
      </c>
      <c r="L2" s="80" t="s">
        <v>42</v>
      </c>
      <c r="M2" s="1" t="s">
        <v>29</v>
      </c>
      <c r="P2" s="160" t="s">
        <v>119</v>
      </c>
      <c r="Q2" s="161"/>
      <c r="R2" s="161"/>
      <c r="S2" s="161"/>
    </row>
    <row r="3" spans="1:19" ht="21" customHeight="1" x14ac:dyDescent="0.15">
      <c r="A3" s="16" t="s">
        <v>0</v>
      </c>
      <c r="B3" s="113" t="s">
        <v>45</v>
      </c>
      <c r="C3" s="162" t="s">
        <v>54</v>
      </c>
      <c r="D3" s="163"/>
      <c r="E3" s="163"/>
      <c r="F3" s="163"/>
      <c r="G3" s="164"/>
      <c r="H3" s="113" t="s">
        <v>44</v>
      </c>
      <c r="I3" s="162" t="s">
        <v>55</v>
      </c>
      <c r="J3" s="163"/>
      <c r="K3" s="163"/>
      <c r="L3" s="163"/>
      <c r="M3" s="164"/>
      <c r="N3" s="113" t="s">
        <v>62</v>
      </c>
      <c r="O3" s="162" t="s">
        <v>63</v>
      </c>
      <c r="P3" s="163"/>
      <c r="Q3" s="163"/>
      <c r="R3" s="163"/>
      <c r="S3" s="164"/>
    </row>
    <row r="4" spans="1:19" ht="30.95" customHeight="1" thickBot="1" x14ac:dyDescent="0.2">
      <c r="A4" s="17" t="s">
        <v>1</v>
      </c>
      <c r="B4" s="18" t="s">
        <v>4</v>
      </c>
      <c r="C4" s="19" t="s">
        <v>46</v>
      </c>
      <c r="D4" s="19" t="s">
        <v>57</v>
      </c>
      <c r="E4" s="19" t="s">
        <v>3</v>
      </c>
      <c r="F4" s="19" t="s">
        <v>22</v>
      </c>
      <c r="G4" s="20" t="s">
        <v>2</v>
      </c>
      <c r="H4" s="18" t="s">
        <v>4</v>
      </c>
      <c r="I4" s="19" t="s">
        <v>46</v>
      </c>
      <c r="J4" s="19" t="s">
        <v>57</v>
      </c>
      <c r="K4" s="19" t="s">
        <v>3</v>
      </c>
      <c r="L4" s="19" t="s">
        <v>22</v>
      </c>
      <c r="M4" s="20" t="s">
        <v>2</v>
      </c>
      <c r="N4" s="18" t="s">
        <v>4</v>
      </c>
      <c r="O4" s="19" t="s">
        <v>46</v>
      </c>
      <c r="P4" s="19" t="s">
        <v>57</v>
      </c>
      <c r="Q4" s="19" t="s">
        <v>3</v>
      </c>
      <c r="R4" s="19" t="s">
        <v>22</v>
      </c>
      <c r="S4" s="20" t="s">
        <v>2</v>
      </c>
    </row>
    <row r="5" spans="1:19" ht="18" customHeight="1" thickTop="1" x14ac:dyDescent="0.15">
      <c r="A5" s="78">
        <v>42826</v>
      </c>
      <c r="B5" s="93"/>
      <c r="C5" s="171">
        <v>124.3</v>
      </c>
      <c r="D5" s="172">
        <v>292700</v>
      </c>
      <c r="E5" s="101">
        <v>2600</v>
      </c>
      <c r="F5" s="97">
        <v>2354.79</v>
      </c>
      <c r="G5" s="89">
        <v>1600</v>
      </c>
      <c r="H5" s="93"/>
      <c r="I5" s="171">
        <v>93.6</v>
      </c>
      <c r="J5" s="173">
        <v>155241</v>
      </c>
      <c r="K5" s="101">
        <v>1801</v>
      </c>
      <c r="L5" s="97">
        <v>1658.56</v>
      </c>
      <c r="M5" s="104">
        <v>1400</v>
      </c>
      <c r="N5" s="93"/>
      <c r="O5" s="174"/>
      <c r="P5" s="175"/>
      <c r="Q5" s="88"/>
      <c r="R5" s="97"/>
      <c r="S5" s="89"/>
    </row>
    <row r="6" spans="1:19" ht="18" customHeight="1" x14ac:dyDescent="0.15">
      <c r="A6" s="79">
        <v>42827</v>
      </c>
      <c r="B6" s="108" t="s">
        <v>33</v>
      </c>
      <c r="C6" s="171"/>
      <c r="D6" s="172"/>
      <c r="E6" s="101"/>
      <c r="F6" s="97"/>
      <c r="G6" s="89"/>
      <c r="H6" s="108" t="s">
        <v>33</v>
      </c>
      <c r="I6" s="171"/>
      <c r="J6" s="173"/>
      <c r="K6" s="101"/>
      <c r="L6" s="97"/>
      <c r="M6" s="104"/>
      <c r="N6" s="108" t="s">
        <v>33</v>
      </c>
      <c r="O6" s="174"/>
      <c r="P6" s="175"/>
      <c r="Q6" s="88"/>
      <c r="R6" s="97"/>
      <c r="S6" s="89"/>
    </row>
    <row r="7" spans="1:19" ht="18" customHeight="1" x14ac:dyDescent="0.15">
      <c r="A7" s="78">
        <v>42828</v>
      </c>
      <c r="B7" s="87"/>
      <c r="C7" s="176">
        <v>499.6</v>
      </c>
      <c r="D7" s="177">
        <v>256102</v>
      </c>
      <c r="E7" s="102">
        <v>1500</v>
      </c>
      <c r="F7" s="99">
        <v>512.61</v>
      </c>
      <c r="G7" s="91">
        <v>330</v>
      </c>
      <c r="H7" s="87"/>
      <c r="I7" s="176">
        <v>348.4</v>
      </c>
      <c r="J7" s="178">
        <v>364875</v>
      </c>
      <c r="K7" s="102">
        <v>1801</v>
      </c>
      <c r="L7" s="99">
        <v>1047.29</v>
      </c>
      <c r="M7" s="105">
        <v>400</v>
      </c>
      <c r="N7" s="87"/>
      <c r="O7" s="179"/>
      <c r="P7" s="180"/>
      <c r="Q7" s="90"/>
      <c r="R7" s="99"/>
      <c r="S7" s="91"/>
    </row>
    <row r="8" spans="1:19" ht="18" customHeight="1" x14ac:dyDescent="0.15">
      <c r="A8" s="78">
        <v>42829</v>
      </c>
      <c r="B8" s="87"/>
      <c r="C8" s="176">
        <v>54.9</v>
      </c>
      <c r="D8" s="177">
        <v>124230</v>
      </c>
      <c r="E8" s="102">
        <v>2400</v>
      </c>
      <c r="F8" s="99">
        <v>2262.84</v>
      </c>
      <c r="G8" s="91">
        <v>2000</v>
      </c>
      <c r="H8" s="87"/>
      <c r="I8" s="176">
        <v>252.5</v>
      </c>
      <c r="J8" s="178">
        <v>201773</v>
      </c>
      <c r="K8" s="102">
        <v>1200</v>
      </c>
      <c r="L8" s="99">
        <v>799.1</v>
      </c>
      <c r="M8" s="105">
        <v>400</v>
      </c>
      <c r="N8" s="87"/>
      <c r="O8" s="179"/>
      <c r="P8" s="180"/>
      <c r="Q8" s="90"/>
      <c r="R8" s="99"/>
      <c r="S8" s="91"/>
    </row>
    <row r="9" spans="1:19" ht="18" customHeight="1" x14ac:dyDescent="0.15">
      <c r="A9" s="78">
        <v>42830</v>
      </c>
      <c r="B9" s="87"/>
      <c r="C9" s="176">
        <v>193.8</v>
      </c>
      <c r="D9" s="177">
        <v>165300</v>
      </c>
      <c r="E9" s="102">
        <v>1200</v>
      </c>
      <c r="F9" s="99">
        <v>852.94</v>
      </c>
      <c r="G9" s="91">
        <v>700</v>
      </c>
      <c r="H9" s="87"/>
      <c r="I9" s="176">
        <v>312.2</v>
      </c>
      <c r="J9" s="178">
        <v>248699</v>
      </c>
      <c r="K9" s="102">
        <v>1250</v>
      </c>
      <c r="L9" s="99">
        <v>796.5</v>
      </c>
      <c r="M9" s="105">
        <v>450</v>
      </c>
      <c r="N9" s="87"/>
      <c r="O9" s="179">
        <v>3</v>
      </c>
      <c r="P9" s="180">
        <v>4500</v>
      </c>
      <c r="Q9" s="90">
        <v>1500</v>
      </c>
      <c r="R9" s="99">
        <v>1500</v>
      </c>
      <c r="S9" s="91">
        <v>1500</v>
      </c>
    </row>
    <row r="10" spans="1:19" ht="18" customHeight="1" x14ac:dyDescent="0.15">
      <c r="A10" s="78">
        <v>42831</v>
      </c>
      <c r="B10" s="87"/>
      <c r="C10" s="176">
        <v>375.1</v>
      </c>
      <c r="D10" s="177">
        <v>201003</v>
      </c>
      <c r="E10" s="102">
        <v>800</v>
      </c>
      <c r="F10" s="99">
        <v>535.87</v>
      </c>
      <c r="G10" s="91">
        <v>350</v>
      </c>
      <c r="H10" s="87"/>
      <c r="I10" s="176">
        <v>255.2</v>
      </c>
      <c r="J10" s="178">
        <v>202563</v>
      </c>
      <c r="K10" s="102">
        <v>1200</v>
      </c>
      <c r="L10" s="99">
        <v>793.74</v>
      </c>
      <c r="M10" s="105">
        <v>618</v>
      </c>
      <c r="N10" s="87"/>
      <c r="O10" s="179"/>
      <c r="P10" s="180"/>
      <c r="Q10" s="90"/>
      <c r="R10" s="99"/>
      <c r="S10" s="91"/>
    </row>
    <row r="11" spans="1:19" ht="18" customHeight="1" x14ac:dyDescent="0.15">
      <c r="A11" s="78">
        <v>42832</v>
      </c>
      <c r="B11" s="92"/>
      <c r="C11" s="176">
        <v>47.7</v>
      </c>
      <c r="D11" s="177">
        <v>97630</v>
      </c>
      <c r="E11" s="102">
        <v>2900</v>
      </c>
      <c r="F11" s="99">
        <v>2046.75</v>
      </c>
      <c r="G11" s="91">
        <v>1300</v>
      </c>
      <c r="H11" s="92"/>
      <c r="I11" s="176">
        <v>68.2</v>
      </c>
      <c r="J11" s="178">
        <v>51636</v>
      </c>
      <c r="K11" s="102">
        <v>1880</v>
      </c>
      <c r="L11" s="99">
        <v>757.13</v>
      </c>
      <c r="M11" s="105">
        <v>620</v>
      </c>
      <c r="N11" s="92"/>
      <c r="O11" s="179"/>
      <c r="P11" s="180"/>
      <c r="Q11" s="90"/>
      <c r="R11" s="99"/>
      <c r="S11" s="91"/>
    </row>
    <row r="12" spans="1:19" ht="18" customHeight="1" x14ac:dyDescent="0.15">
      <c r="A12" s="78">
        <v>42833</v>
      </c>
      <c r="B12" s="93"/>
      <c r="C12" s="176">
        <v>343.4</v>
      </c>
      <c r="D12" s="177">
        <v>259680</v>
      </c>
      <c r="E12" s="102">
        <v>1000</v>
      </c>
      <c r="F12" s="99">
        <v>756.2</v>
      </c>
      <c r="G12" s="91">
        <v>380</v>
      </c>
      <c r="H12" s="93"/>
      <c r="I12" s="176">
        <v>385.8</v>
      </c>
      <c r="J12" s="178">
        <v>283714</v>
      </c>
      <c r="K12" s="102">
        <v>1250</v>
      </c>
      <c r="L12" s="99">
        <v>735.39</v>
      </c>
      <c r="M12" s="105">
        <v>351</v>
      </c>
      <c r="N12" s="93"/>
      <c r="O12" s="179"/>
      <c r="P12" s="180"/>
      <c r="Q12" s="90"/>
      <c r="R12" s="99"/>
      <c r="S12" s="91"/>
    </row>
    <row r="13" spans="1:19" ht="18" customHeight="1" x14ac:dyDescent="0.15">
      <c r="A13" s="79">
        <v>42834</v>
      </c>
      <c r="B13" s="108" t="s">
        <v>33</v>
      </c>
      <c r="C13" s="176"/>
      <c r="D13" s="177"/>
      <c r="E13" s="102"/>
      <c r="F13" s="99"/>
      <c r="G13" s="91"/>
      <c r="H13" s="108" t="s">
        <v>33</v>
      </c>
      <c r="I13" s="176"/>
      <c r="J13" s="178"/>
      <c r="K13" s="102"/>
      <c r="L13" s="99"/>
      <c r="M13" s="105"/>
      <c r="N13" s="108" t="s">
        <v>33</v>
      </c>
      <c r="O13" s="179"/>
      <c r="P13" s="180"/>
      <c r="Q13" s="90"/>
      <c r="R13" s="99"/>
      <c r="S13" s="91"/>
    </row>
    <row r="14" spans="1:19" ht="18" customHeight="1" x14ac:dyDescent="0.15">
      <c r="A14" s="78">
        <v>42835</v>
      </c>
      <c r="B14" s="93"/>
      <c r="C14" s="176">
        <v>284.89999999999998</v>
      </c>
      <c r="D14" s="177">
        <v>226115</v>
      </c>
      <c r="E14" s="102">
        <v>1000</v>
      </c>
      <c r="F14" s="99">
        <v>793.66</v>
      </c>
      <c r="G14" s="91">
        <v>400</v>
      </c>
      <c r="H14" s="93"/>
      <c r="I14" s="176">
        <v>530.4</v>
      </c>
      <c r="J14" s="178">
        <v>396246</v>
      </c>
      <c r="K14" s="102">
        <v>1400</v>
      </c>
      <c r="L14" s="99">
        <v>747.07</v>
      </c>
      <c r="M14" s="105">
        <v>205</v>
      </c>
      <c r="N14" s="93"/>
      <c r="O14" s="179"/>
      <c r="P14" s="180"/>
      <c r="Q14" s="90"/>
      <c r="R14" s="99"/>
      <c r="S14" s="91"/>
    </row>
    <row r="15" spans="1:19" ht="18" customHeight="1" x14ac:dyDescent="0.15">
      <c r="A15" s="78">
        <v>42836</v>
      </c>
      <c r="B15" s="87"/>
      <c r="C15" s="176">
        <v>947.9</v>
      </c>
      <c r="D15" s="177">
        <v>325581</v>
      </c>
      <c r="E15" s="102">
        <v>900</v>
      </c>
      <c r="F15" s="99">
        <v>343.48</v>
      </c>
      <c r="G15" s="91">
        <v>100</v>
      </c>
      <c r="H15" s="87"/>
      <c r="I15" s="176">
        <v>303.5</v>
      </c>
      <c r="J15" s="178">
        <v>284207</v>
      </c>
      <c r="K15" s="102">
        <v>1201</v>
      </c>
      <c r="L15" s="99">
        <v>936.43</v>
      </c>
      <c r="M15" s="105">
        <v>707</v>
      </c>
      <c r="N15" s="87"/>
      <c r="O15" s="179">
        <v>5.2</v>
      </c>
      <c r="P15" s="180">
        <v>2600</v>
      </c>
      <c r="Q15" s="90">
        <v>500</v>
      </c>
      <c r="R15" s="99">
        <v>500</v>
      </c>
      <c r="S15" s="91">
        <v>500</v>
      </c>
    </row>
    <row r="16" spans="1:19" ht="18" customHeight="1" x14ac:dyDescent="0.15">
      <c r="A16" s="78">
        <v>42837</v>
      </c>
      <c r="B16" s="109" t="s">
        <v>21</v>
      </c>
      <c r="C16" s="176"/>
      <c r="D16" s="177"/>
      <c r="E16" s="102"/>
      <c r="F16" s="99"/>
      <c r="G16" s="91"/>
      <c r="H16" s="109" t="s">
        <v>21</v>
      </c>
      <c r="I16" s="176"/>
      <c r="J16" s="178"/>
      <c r="K16" s="102"/>
      <c r="L16" s="99"/>
      <c r="M16" s="105"/>
      <c r="N16" s="87"/>
      <c r="O16" s="179"/>
      <c r="P16" s="180"/>
      <c r="Q16" s="90"/>
      <c r="R16" s="99"/>
      <c r="S16" s="91"/>
    </row>
    <row r="17" spans="1:23" ht="18" customHeight="1" x14ac:dyDescent="0.15">
      <c r="A17" s="78">
        <v>42838</v>
      </c>
      <c r="B17" s="87"/>
      <c r="C17" s="171">
        <v>609.29999999999995</v>
      </c>
      <c r="D17" s="172">
        <v>263376</v>
      </c>
      <c r="E17" s="101">
        <v>1800</v>
      </c>
      <c r="F17" s="97">
        <v>432.26</v>
      </c>
      <c r="G17" s="89">
        <v>200</v>
      </c>
      <c r="H17" s="87"/>
      <c r="I17" s="171">
        <v>196.6</v>
      </c>
      <c r="J17" s="173">
        <v>183973</v>
      </c>
      <c r="K17" s="101">
        <v>1650</v>
      </c>
      <c r="L17" s="97">
        <v>935.77</v>
      </c>
      <c r="M17" s="104">
        <v>351</v>
      </c>
      <c r="N17" s="87"/>
      <c r="O17" s="174"/>
      <c r="P17" s="175"/>
      <c r="Q17" s="88"/>
      <c r="R17" s="97"/>
      <c r="S17" s="89"/>
    </row>
    <row r="18" spans="1:23" ht="18" customHeight="1" x14ac:dyDescent="0.15">
      <c r="A18" s="78">
        <v>42839</v>
      </c>
      <c r="B18" s="87"/>
      <c r="C18" s="176">
        <v>281.89999999999998</v>
      </c>
      <c r="D18" s="177">
        <v>261261</v>
      </c>
      <c r="E18" s="102">
        <v>1700</v>
      </c>
      <c r="F18" s="99">
        <v>926.79</v>
      </c>
      <c r="G18" s="91">
        <v>400</v>
      </c>
      <c r="H18" s="87"/>
      <c r="I18" s="176">
        <v>363.9</v>
      </c>
      <c r="J18" s="178">
        <v>338330</v>
      </c>
      <c r="K18" s="102">
        <v>1670</v>
      </c>
      <c r="L18" s="99">
        <v>929.73</v>
      </c>
      <c r="M18" s="105">
        <v>701</v>
      </c>
      <c r="N18" s="87"/>
      <c r="O18" s="179"/>
      <c r="P18" s="180"/>
      <c r="Q18" s="90"/>
      <c r="R18" s="99"/>
      <c r="S18" s="91"/>
    </row>
    <row r="19" spans="1:23" ht="18" customHeight="1" thickBot="1" x14ac:dyDescent="0.2">
      <c r="A19" s="81">
        <v>42840</v>
      </c>
      <c r="B19" s="98"/>
      <c r="C19" s="187">
        <v>1301</v>
      </c>
      <c r="D19" s="188">
        <v>297702</v>
      </c>
      <c r="E19" s="103">
        <v>1300</v>
      </c>
      <c r="F19" s="100">
        <v>228.83</v>
      </c>
      <c r="G19" s="96">
        <v>50</v>
      </c>
      <c r="H19" s="98"/>
      <c r="I19" s="187">
        <v>913.5</v>
      </c>
      <c r="J19" s="189">
        <v>719878</v>
      </c>
      <c r="K19" s="103">
        <v>1599</v>
      </c>
      <c r="L19" s="100">
        <v>788.04</v>
      </c>
      <c r="M19" s="106">
        <v>606</v>
      </c>
      <c r="N19" s="98"/>
      <c r="O19" s="190">
        <v>0</v>
      </c>
      <c r="P19" s="191">
        <v>-1650</v>
      </c>
      <c r="Q19" s="95">
        <v>600</v>
      </c>
      <c r="R19" s="100"/>
      <c r="S19" s="96">
        <v>600</v>
      </c>
    </row>
    <row r="20" spans="1:23" s="120" customFormat="1" ht="15" customHeight="1" x14ac:dyDescent="0.15">
      <c r="A20" s="192" t="s">
        <v>5</v>
      </c>
      <c r="B20" s="193">
        <f>+SUM(B6:B19)</f>
        <v>0</v>
      </c>
      <c r="C20" s="287">
        <f>+SUM(C5:C19)</f>
        <v>5063.7999999999993</v>
      </c>
      <c r="D20" s="195">
        <f>+SUM(D5:D19)</f>
        <v>2770680</v>
      </c>
      <c r="E20" s="196">
        <f>MAX(E5:E19)</f>
        <v>2900</v>
      </c>
      <c r="F20" s="197">
        <f>+D20/C20</f>
        <v>547.15431099174543</v>
      </c>
      <c r="G20" s="196">
        <f>+MIN(G5:G19)</f>
        <v>50</v>
      </c>
      <c r="H20" s="193">
        <f>+SUM(H6:H19)</f>
        <v>0</v>
      </c>
      <c r="I20" s="287">
        <f>+SUM(I5:I19)</f>
        <v>4023.8</v>
      </c>
      <c r="J20" s="195">
        <f>+SUM(J5:J19)</f>
        <v>3431135</v>
      </c>
      <c r="K20" s="288">
        <f>MAX(K5:K19)</f>
        <v>1880</v>
      </c>
      <c r="L20" s="289">
        <f>+J20/I20</f>
        <v>852.71012475769169</v>
      </c>
      <c r="M20" s="288">
        <f>+MIN(M5:M19)</f>
        <v>205</v>
      </c>
      <c r="N20" s="193">
        <f>+SUM(N6:N19)</f>
        <v>0</v>
      </c>
      <c r="O20" s="199">
        <f>+SUM(O5:O19)</f>
        <v>8.1999999999999993</v>
      </c>
      <c r="P20" s="200">
        <f>+SUM(P5:P19)</f>
        <v>5450</v>
      </c>
      <c r="Q20" s="201">
        <f>MAX(Q5:Q19)</f>
        <v>1500</v>
      </c>
      <c r="R20" s="197">
        <f>+P20/O20</f>
        <v>664.63414634146352</v>
      </c>
      <c r="S20" s="202">
        <f>+MIN(S5:S19)</f>
        <v>500</v>
      </c>
      <c r="T20" s="119"/>
      <c r="U20" s="119"/>
      <c r="V20" s="119"/>
      <c r="W20" s="119"/>
    </row>
    <row r="21" spans="1:23" ht="15" customHeight="1" x14ac:dyDescent="0.15">
      <c r="A21" s="203"/>
      <c r="B21" s="204" t="s">
        <v>6</v>
      </c>
      <c r="C21" s="292" t="s">
        <v>48</v>
      </c>
      <c r="D21" s="205"/>
      <c r="E21" s="206" t="s">
        <v>60</v>
      </c>
      <c r="F21" s="207">
        <f>+D22/D24</f>
        <v>1.5756765855512125</v>
      </c>
      <c r="G21" s="208"/>
      <c r="H21" s="204" t="s">
        <v>6</v>
      </c>
      <c r="I21" s="292" t="s">
        <v>48</v>
      </c>
      <c r="J21" s="205"/>
      <c r="K21" s="206" t="s">
        <v>60</v>
      </c>
      <c r="L21" s="207">
        <f>+J22/J24</f>
        <v>2.8115642693321306</v>
      </c>
      <c r="M21" s="208"/>
      <c r="N21" s="204" t="s">
        <v>6</v>
      </c>
      <c r="O21" s="209" t="s">
        <v>48</v>
      </c>
      <c r="P21" s="210"/>
      <c r="Q21" s="206" t="s">
        <v>39</v>
      </c>
      <c r="R21" s="207">
        <f>+R23/R25</f>
        <v>7.0144915932746201</v>
      </c>
      <c r="S21" s="211"/>
      <c r="T21" s="83"/>
      <c r="U21" s="83"/>
      <c r="V21" s="83"/>
      <c r="W21" s="83"/>
    </row>
    <row r="22" spans="1:23" s="120" customFormat="1" ht="15" customHeight="1" x14ac:dyDescent="0.15">
      <c r="A22" s="212" t="s">
        <v>7</v>
      </c>
      <c r="B22" s="213">
        <f t="shared" ref="B22:Q24" si="0">+B20</f>
        <v>0</v>
      </c>
      <c r="C22" s="294">
        <f>+C20+'小女子水揚3月 (下)'!$C$21</f>
        <v>7058.9</v>
      </c>
      <c r="D22" s="215">
        <f>+D20+'小女子水揚3月 (下)'!$D$21</f>
        <v>5672650</v>
      </c>
      <c r="E22" s="216">
        <f>+'小女子水揚3月 (下)'!$E$21</f>
        <v>3800</v>
      </c>
      <c r="F22" s="209">
        <f>+D22/C22</f>
        <v>803.61671081896623</v>
      </c>
      <c r="G22" s="216">
        <f t="shared" si="0"/>
        <v>50</v>
      </c>
      <c r="H22" s="213">
        <f t="shared" si="0"/>
        <v>0</v>
      </c>
      <c r="I22" s="209">
        <f>+I20+'小女子水揚3月 (下)'!$I$21</f>
        <v>6159</v>
      </c>
      <c r="J22" s="218">
        <f>+J20+'小女子水揚3月 (下)'!$J$21</f>
        <v>6003148</v>
      </c>
      <c r="K22" s="219">
        <f>+'小女子水揚3月 (下)'!$K$21</f>
        <v>3302</v>
      </c>
      <c r="L22" s="220">
        <f>+J22/I22</f>
        <v>974.69524273421007</v>
      </c>
      <c r="M22" s="219">
        <f t="shared" si="0"/>
        <v>205</v>
      </c>
      <c r="N22" s="213">
        <f t="shared" si="0"/>
        <v>0</v>
      </c>
      <c r="O22" s="209">
        <f>+O20+'小女子水揚3月 (下)'!O21</f>
        <v>42.3</v>
      </c>
      <c r="P22" s="210">
        <f>+P20+'小女子水揚3月 (下)'!P21</f>
        <v>87611</v>
      </c>
      <c r="Q22" s="219">
        <f>+'小女子水揚3月 (下)'!Q19</f>
        <v>3100</v>
      </c>
      <c r="R22" s="220">
        <f>+P22/O22</f>
        <v>2071.1820330969267</v>
      </c>
      <c r="S22" s="221">
        <f>+S20</f>
        <v>500</v>
      </c>
    </row>
    <row r="23" spans="1:23" s="120" customFormat="1" ht="15" customHeight="1" x14ac:dyDescent="0.15">
      <c r="A23" s="295">
        <v>42840</v>
      </c>
      <c r="B23" s="204" t="s">
        <v>6</v>
      </c>
      <c r="C23" s="298" t="s">
        <v>47</v>
      </c>
      <c r="D23" s="223"/>
      <c r="E23" s="224" t="s">
        <v>38</v>
      </c>
      <c r="F23" s="225">
        <f>+D22</f>
        <v>5672650</v>
      </c>
      <c r="G23" s="226"/>
      <c r="H23" s="204" t="s">
        <v>6</v>
      </c>
      <c r="I23" s="292" t="s">
        <v>48</v>
      </c>
      <c r="J23" s="223"/>
      <c r="K23" s="224" t="s">
        <v>38</v>
      </c>
      <c r="L23" s="225">
        <f>+J22</f>
        <v>6003148</v>
      </c>
      <c r="M23" s="226"/>
      <c r="N23" s="204" t="s">
        <v>6</v>
      </c>
      <c r="O23" s="209" t="s">
        <v>48</v>
      </c>
      <c r="P23" s="210"/>
      <c r="Q23" s="224" t="s">
        <v>38</v>
      </c>
      <c r="R23" s="225">
        <f>+P22</f>
        <v>87611</v>
      </c>
      <c r="S23" s="226"/>
    </row>
    <row r="24" spans="1:23" ht="15" customHeight="1" x14ac:dyDescent="0.15">
      <c r="A24" s="203" t="s">
        <v>58</v>
      </c>
      <c r="B24" s="213"/>
      <c r="C24" s="209">
        <v>2390.1999999999998</v>
      </c>
      <c r="D24" s="227">
        <v>3600136</v>
      </c>
      <c r="E24" s="216">
        <v>4000</v>
      </c>
      <c r="F24" s="209">
        <v>1506.21</v>
      </c>
      <c r="G24" s="216">
        <v>50</v>
      </c>
      <c r="H24" s="213">
        <v>0</v>
      </c>
      <c r="I24" s="209">
        <v>1126.4000000000001</v>
      </c>
      <c r="J24" s="227">
        <v>2135163</v>
      </c>
      <c r="K24" s="228">
        <v>3513</v>
      </c>
      <c r="L24" s="252">
        <v>1895.56</v>
      </c>
      <c r="M24" s="228">
        <v>362</v>
      </c>
      <c r="N24" s="213">
        <v>0</v>
      </c>
      <c r="O24" s="209">
        <v>9.5</v>
      </c>
      <c r="P24" s="210">
        <v>12490</v>
      </c>
      <c r="Q24" s="219">
        <f t="shared" si="0"/>
        <v>3100</v>
      </c>
      <c r="R24" s="220">
        <f>+P24/O24</f>
        <v>1314.7368421052631</v>
      </c>
      <c r="S24" s="221">
        <v>1300</v>
      </c>
      <c r="T24" s="24"/>
      <c r="U24" s="24"/>
      <c r="V24" s="24"/>
    </row>
    <row r="25" spans="1:23" ht="15" customHeight="1" x14ac:dyDescent="0.15">
      <c r="A25" s="229"/>
      <c r="B25" s="204" t="s">
        <v>6</v>
      </c>
      <c r="C25" s="298" t="s">
        <v>47</v>
      </c>
      <c r="D25" s="223"/>
      <c r="E25" s="224" t="s">
        <v>37</v>
      </c>
      <c r="F25" s="225">
        <f>+D24</f>
        <v>3600136</v>
      </c>
      <c r="G25" s="226"/>
      <c r="H25" s="204" t="s">
        <v>6</v>
      </c>
      <c r="I25" s="292" t="s">
        <v>48</v>
      </c>
      <c r="J25" s="223"/>
      <c r="K25" s="224" t="s">
        <v>37</v>
      </c>
      <c r="L25" s="225">
        <f>+J24</f>
        <v>2135163</v>
      </c>
      <c r="M25" s="226"/>
      <c r="N25" s="204" t="s">
        <v>6</v>
      </c>
      <c r="O25" s="209" t="s">
        <v>48</v>
      </c>
      <c r="P25" s="210"/>
      <c r="Q25" s="224" t="s">
        <v>37</v>
      </c>
      <c r="R25" s="225">
        <f>+P24</f>
        <v>12490</v>
      </c>
      <c r="S25" s="226"/>
      <c r="T25" s="25"/>
      <c r="U25" s="21"/>
      <c r="V25" s="23"/>
      <c r="W25" s="25"/>
    </row>
    <row r="26" spans="1:23" ht="15" customHeight="1" x14ac:dyDescent="0.15">
      <c r="A26" s="212" t="s">
        <v>24</v>
      </c>
      <c r="B26" s="230">
        <v>0</v>
      </c>
      <c r="C26" s="230">
        <f>+C22/C24</f>
        <v>2.9532675089950633</v>
      </c>
      <c r="D26" s="230">
        <f>+D22/D24</f>
        <v>1.5756765855512125</v>
      </c>
      <c r="E26" s="232">
        <f>+E22/E24</f>
        <v>0.95</v>
      </c>
      <c r="F26" s="232">
        <f t="shared" ref="F26:G26" si="1">+F22/F24</f>
        <v>0.53353563634484313</v>
      </c>
      <c r="G26" s="232">
        <f t="shared" si="1"/>
        <v>1</v>
      </c>
      <c r="H26" s="233">
        <v>0</v>
      </c>
      <c r="I26" s="233">
        <f>+I22/I24</f>
        <v>5.4678622159090908</v>
      </c>
      <c r="J26" s="233">
        <f t="shared" ref="J26:M26" si="2">+J22/J24</f>
        <v>2.8115642693321306</v>
      </c>
      <c r="K26" s="233">
        <f t="shared" si="2"/>
        <v>0.93993737546256761</v>
      </c>
      <c r="L26" s="233">
        <f t="shared" si="2"/>
        <v>0.51419909827924737</v>
      </c>
      <c r="M26" s="233">
        <f t="shared" si="2"/>
        <v>0.56629834254143652</v>
      </c>
      <c r="N26" s="233">
        <v>0</v>
      </c>
      <c r="O26" s="233">
        <f>+O22/O24</f>
        <v>4.4526315789473685</v>
      </c>
      <c r="P26" s="233">
        <f t="shared" ref="P26:S26" si="3">+P22/P24</f>
        <v>7.0144915932746201</v>
      </c>
      <c r="Q26" s="233">
        <f t="shared" si="3"/>
        <v>1</v>
      </c>
      <c r="R26" s="233">
        <f t="shared" si="3"/>
        <v>1.5753586320593118</v>
      </c>
      <c r="S26" s="235">
        <f t="shared" si="3"/>
        <v>0.38461538461538464</v>
      </c>
      <c r="T26" s="21"/>
      <c r="U26" s="21"/>
      <c r="V26" s="21"/>
      <c r="W26" s="21"/>
    </row>
    <row r="27" spans="1:23" ht="15" customHeight="1" x14ac:dyDescent="0.15">
      <c r="A27" s="236" t="s">
        <v>34</v>
      </c>
      <c r="B27" s="84"/>
      <c r="C27" s="84" t="s">
        <v>71</v>
      </c>
      <c r="D27" s="165" t="s">
        <v>52</v>
      </c>
      <c r="E27" s="166"/>
      <c r="F27" s="167" t="s">
        <v>46</v>
      </c>
      <c r="G27" s="168"/>
      <c r="H27" s="237" t="s">
        <v>36</v>
      </c>
      <c r="I27" s="238"/>
      <c r="J27" s="239" t="s">
        <v>66</v>
      </c>
      <c r="K27" s="240"/>
      <c r="L27" s="241">
        <f>+F32+'小女子水揚3月 (下)'!L26:M26</f>
        <v>57303.7</v>
      </c>
      <c r="M27" s="241"/>
      <c r="N27" s="252"/>
      <c r="O27" s="252"/>
      <c r="P27" s="243"/>
      <c r="Q27" s="114"/>
      <c r="R27" s="114"/>
      <c r="S27" s="115"/>
      <c r="T27" s="21"/>
      <c r="U27" s="21"/>
    </row>
    <row r="28" spans="1:23" ht="15" customHeight="1" x14ac:dyDescent="0.15">
      <c r="A28" s="244" t="s">
        <v>9</v>
      </c>
      <c r="B28" s="245" t="s">
        <v>49</v>
      </c>
      <c r="C28" s="245"/>
      <c r="D28" s="246">
        <f>2517411</f>
        <v>2517411</v>
      </c>
      <c r="E28" s="246"/>
      <c r="F28" s="247">
        <f>3147.4</f>
        <v>3147.4</v>
      </c>
      <c r="G28" s="248"/>
      <c r="H28" s="237" t="s">
        <v>69</v>
      </c>
      <c r="I28" s="303"/>
      <c r="J28" s="250" t="s">
        <v>67</v>
      </c>
      <c r="K28" s="250"/>
      <c r="L28" s="246">
        <f>+D32+'小女子水揚3月 (下)'!L27:M27</f>
        <v>39652174</v>
      </c>
      <c r="M28" s="246"/>
      <c r="N28" s="272"/>
      <c r="O28" s="252"/>
      <c r="P28" s="243"/>
      <c r="Q28" s="252"/>
      <c r="R28" s="252"/>
      <c r="S28" s="253"/>
    </row>
    <row r="29" spans="1:23" ht="15" customHeight="1" x14ac:dyDescent="0.15">
      <c r="A29" s="244" t="s">
        <v>10</v>
      </c>
      <c r="B29" s="245" t="s">
        <v>49</v>
      </c>
      <c r="C29" s="245"/>
      <c r="D29" s="246">
        <f>1851848</f>
        <v>1851848</v>
      </c>
      <c r="E29" s="246"/>
      <c r="F29" s="247">
        <f>2693.3</f>
        <v>2693.3</v>
      </c>
      <c r="G29" s="248"/>
      <c r="H29" s="254"/>
      <c r="I29" s="252"/>
      <c r="J29" s="255" t="s">
        <v>35</v>
      </c>
      <c r="K29" s="255"/>
      <c r="L29" s="256">
        <f>+L28/L27</f>
        <v>691.9653355716996</v>
      </c>
      <c r="M29" s="256"/>
      <c r="N29" s="252"/>
      <c r="O29" s="217"/>
      <c r="P29" s="114"/>
      <c r="Q29" s="114"/>
      <c r="R29" s="114"/>
      <c r="S29" s="115"/>
      <c r="T29" s="22"/>
      <c r="U29" s="22"/>
    </row>
    <row r="30" spans="1:23" ht="15" customHeight="1" x14ac:dyDescent="0.15">
      <c r="A30" s="244" t="s">
        <v>32</v>
      </c>
      <c r="B30" s="245" t="s">
        <v>49</v>
      </c>
      <c r="C30" s="245"/>
      <c r="D30" s="246">
        <f>508949</f>
        <v>508949</v>
      </c>
      <c r="E30" s="246"/>
      <c r="F30" s="247">
        <v>1080</v>
      </c>
      <c r="G30" s="248"/>
      <c r="H30" s="237" t="s">
        <v>51</v>
      </c>
      <c r="I30" s="238"/>
      <c r="J30" s="258" t="s">
        <v>66</v>
      </c>
      <c r="K30" s="259"/>
      <c r="L30" s="260">
        <v>10819.5</v>
      </c>
      <c r="M30" s="260"/>
      <c r="N30" s="261"/>
      <c r="O30" s="262" t="s">
        <v>53</v>
      </c>
      <c r="P30" s="263">
        <f>+L27/L30</f>
        <v>5.2963353204861594</v>
      </c>
      <c r="Q30" s="264"/>
      <c r="R30" s="264"/>
      <c r="S30" s="265"/>
      <c r="T30" s="23"/>
      <c r="U30" s="23"/>
    </row>
    <row r="31" spans="1:23" ht="15" customHeight="1" x14ac:dyDescent="0.15">
      <c r="A31" s="254" t="s">
        <v>12</v>
      </c>
      <c r="B31" s="245" t="s">
        <v>49</v>
      </c>
      <c r="C31" s="266"/>
      <c r="D31" s="267">
        <f>+J20</f>
        <v>3431135</v>
      </c>
      <c r="E31" s="267"/>
      <c r="F31" s="268">
        <f>+I20</f>
        <v>4023.8</v>
      </c>
      <c r="G31" s="269"/>
      <c r="H31" s="237" t="s">
        <v>69</v>
      </c>
      <c r="I31" s="303"/>
      <c r="J31" s="250" t="s">
        <v>67</v>
      </c>
      <c r="K31" s="250"/>
      <c r="L31" s="246">
        <v>13298422</v>
      </c>
      <c r="M31" s="246"/>
      <c r="N31" s="217"/>
      <c r="O31" s="270" t="s">
        <v>53</v>
      </c>
      <c r="P31" s="271">
        <f>+L28/L31</f>
        <v>2.981720237183028</v>
      </c>
      <c r="Q31" s="272"/>
      <c r="R31" s="272"/>
      <c r="S31" s="273"/>
      <c r="T31" s="82"/>
      <c r="U31" s="82"/>
      <c r="V31" s="82"/>
      <c r="W31" s="82"/>
    </row>
    <row r="32" spans="1:23" ht="15" customHeight="1" x14ac:dyDescent="0.15">
      <c r="A32" s="258" t="s">
        <v>50</v>
      </c>
      <c r="B32" s="274"/>
      <c r="C32" s="259"/>
      <c r="D32" s="267">
        <v>29763703</v>
      </c>
      <c r="E32" s="267"/>
      <c r="F32" s="275">
        <v>49882.5</v>
      </c>
      <c r="G32" s="275"/>
      <c r="H32" s="254"/>
      <c r="I32" s="276"/>
      <c r="J32" s="255" t="s">
        <v>35</v>
      </c>
      <c r="K32" s="255"/>
      <c r="L32" s="277">
        <f>+L31/L30</f>
        <v>1229.1161329081751</v>
      </c>
      <c r="M32" s="277"/>
      <c r="N32" s="278"/>
      <c r="O32" s="279" t="s">
        <v>53</v>
      </c>
      <c r="P32" s="280">
        <f>+L29/L32</f>
        <v>0.56297799454837594</v>
      </c>
      <c r="Q32" s="281"/>
      <c r="R32" s="281"/>
      <c r="S32" s="282"/>
      <c r="T32" s="3"/>
      <c r="U32" s="3"/>
      <c r="V32" s="3"/>
      <c r="W32" s="3"/>
    </row>
    <row r="33" spans="10:13" x14ac:dyDescent="0.15">
      <c r="J33" s="120"/>
      <c r="K33" s="120"/>
      <c r="L33" s="120"/>
      <c r="M33" s="120"/>
    </row>
  </sheetData>
  <mergeCells count="39">
    <mergeCell ref="D30:E30"/>
    <mergeCell ref="F30:G30"/>
    <mergeCell ref="A32:C32"/>
    <mergeCell ref="D32:E32"/>
    <mergeCell ref="F32:G32"/>
    <mergeCell ref="D31:E31"/>
    <mergeCell ref="F31:G31"/>
    <mergeCell ref="F25:G25"/>
    <mergeCell ref="I3:M3"/>
    <mergeCell ref="O3:S3"/>
    <mergeCell ref="F23:G23"/>
    <mergeCell ref="L23:M23"/>
    <mergeCell ref="R23:S23"/>
    <mergeCell ref="C3:G3"/>
    <mergeCell ref="D27:E27"/>
    <mergeCell ref="F27:G27"/>
    <mergeCell ref="H27:I27"/>
    <mergeCell ref="J27:K27"/>
    <mergeCell ref="L27:M27"/>
    <mergeCell ref="D29:E29"/>
    <mergeCell ref="F29:G29"/>
    <mergeCell ref="J29:K29"/>
    <mergeCell ref="L29:M29"/>
    <mergeCell ref="D28:E28"/>
    <mergeCell ref="F28:G28"/>
    <mergeCell ref="P2:S2"/>
    <mergeCell ref="J32:K32"/>
    <mergeCell ref="L32:M32"/>
    <mergeCell ref="H28:I28"/>
    <mergeCell ref="J28:K28"/>
    <mergeCell ref="L28:M28"/>
    <mergeCell ref="H30:I30"/>
    <mergeCell ref="J30:K30"/>
    <mergeCell ref="L30:M30"/>
    <mergeCell ref="H31:I31"/>
    <mergeCell ref="J31:K31"/>
    <mergeCell ref="L31:M31"/>
    <mergeCell ref="L25:M25"/>
    <mergeCell ref="R25:S25"/>
  </mergeCells>
  <phoneticPr fontId="1"/>
  <printOptions horizontalCentered="1" verticalCentered="1"/>
  <pageMargins left="0.19685039370078741" right="0.11811023622047245" top="0.19685039370078741" bottom="7.874015748031496E-2" header="0.19685039370078741" footer="0.19685039370078741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3"/>
  <sheetViews>
    <sheetView zoomScaleNormal="100" workbookViewId="0">
      <selection activeCell="U17" sqref="U17"/>
    </sheetView>
  </sheetViews>
  <sheetFormatPr defaultColWidth="9" defaultRowHeight="14.25" x14ac:dyDescent="0.15"/>
  <cols>
    <col min="1" max="1" width="9.625" style="1" customWidth="1"/>
    <col min="2" max="2" width="7.625" style="1" customWidth="1"/>
    <col min="3" max="3" width="9.5" style="1" customWidth="1"/>
    <col min="4" max="4" width="11.625" style="1" customWidth="1"/>
    <col min="5" max="7" width="9.5" style="1" customWidth="1"/>
    <col min="8" max="8" width="7.625" style="1" customWidth="1"/>
    <col min="9" max="9" width="9.625" style="1" customWidth="1"/>
    <col min="10" max="10" width="12.625" style="1" customWidth="1"/>
    <col min="11" max="13" width="9.5" style="1" customWidth="1"/>
    <col min="14" max="14" width="7.625" style="1" customWidth="1"/>
    <col min="15" max="15" width="9.5" style="1" customWidth="1"/>
    <col min="16" max="16" width="11.75" style="1" customWidth="1"/>
    <col min="17" max="19" width="9.625" style="1" customWidth="1"/>
    <col min="20" max="22" width="7.625" style="1" customWidth="1"/>
    <col min="23" max="16384" width="9" style="1"/>
  </cols>
  <sheetData>
    <row r="1" spans="1:19" ht="21" customHeight="1" x14ac:dyDescent="0.2">
      <c r="A1" s="1" t="s">
        <v>30</v>
      </c>
      <c r="C1" s="86" t="s">
        <v>64</v>
      </c>
      <c r="D1" s="86"/>
      <c r="S1" s="15" t="s">
        <v>59</v>
      </c>
    </row>
    <row r="2" spans="1:19" ht="21" customHeight="1" thickBot="1" x14ac:dyDescent="0.25">
      <c r="B2" s="1" t="s">
        <v>65</v>
      </c>
      <c r="F2" s="1" t="s">
        <v>28</v>
      </c>
      <c r="H2" s="2" t="s">
        <v>27</v>
      </c>
      <c r="I2" s="1" t="s">
        <v>41</v>
      </c>
      <c r="L2" s="80" t="s">
        <v>42</v>
      </c>
      <c r="M2" s="1" t="s">
        <v>29</v>
      </c>
      <c r="P2" s="160" t="s">
        <v>119</v>
      </c>
      <c r="Q2" s="161"/>
      <c r="R2" s="161"/>
      <c r="S2" s="161"/>
    </row>
    <row r="3" spans="1:19" ht="21" customHeight="1" x14ac:dyDescent="0.15">
      <c r="A3" s="16" t="s">
        <v>0</v>
      </c>
      <c r="B3" s="107" t="s">
        <v>45</v>
      </c>
      <c r="C3" s="162" t="s">
        <v>54</v>
      </c>
      <c r="D3" s="163"/>
      <c r="E3" s="163"/>
      <c r="F3" s="163"/>
      <c r="G3" s="164"/>
      <c r="H3" s="107" t="s">
        <v>44</v>
      </c>
      <c r="I3" s="162" t="s">
        <v>55</v>
      </c>
      <c r="J3" s="163"/>
      <c r="K3" s="163"/>
      <c r="L3" s="163"/>
      <c r="M3" s="164"/>
      <c r="N3" s="107" t="s">
        <v>62</v>
      </c>
      <c r="O3" s="162" t="s">
        <v>63</v>
      </c>
      <c r="P3" s="163"/>
      <c r="Q3" s="163"/>
      <c r="R3" s="163"/>
      <c r="S3" s="164"/>
    </row>
    <row r="4" spans="1:19" ht="30.95" customHeight="1" thickBot="1" x14ac:dyDescent="0.2">
      <c r="A4" s="17" t="s">
        <v>1</v>
      </c>
      <c r="B4" s="18" t="s">
        <v>4</v>
      </c>
      <c r="C4" s="19" t="s">
        <v>46</v>
      </c>
      <c r="D4" s="19" t="s">
        <v>57</v>
      </c>
      <c r="E4" s="19" t="s">
        <v>3</v>
      </c>
      <c r="F4" s="19" t="s">
        <v>22</v>
      </c>
      <c r="G4" s="20" t="s">
        <v>2</v>
      </c>
      <c r="H4" s="18" t="s">
        <v>4</v>
      </c>
      <c r="I4" s="19" t="s">
        <v>46</v>
      </c>
      <c r="J4" s="19" t="s">
        <v>57</v>
      </c>
      <c r="K4" s="19" t="s">
        <v>3</v>
      </c>
      <c r="L4" s="19" t="s">
        <v>22</v>
      </c>
      <c r="M4" s="20" t="s">
        <v>2</v>
      </c>
      <c r="N4" s="18" t="s">
        <v>4</v>
      </c>
      <c r="O4" s="19" t="s">
        <v>46</v>
      </c>
      <c r="P4" s="19" t="s">
        <v>57</v>
      </c>
      <c r="Q4" s="19" t="s">
        <v>3</v>
      </c>
      <c r="R4" s="19" t="s">
        <v>22</v>
      </c>
      <c r="S4" s="20" t="s">
        <v>2</v>
      </c>
    </row>
    <row r="5" spans="1:19" ht="18" customHeight="1" thickTop="1" x14ac:dyDescent="0.15">
      <c r="A5" s="79">
        <v>42841</v>
      </c>
      <c r="B5" s="108" t="s">
        <v>33</v>
      </c>
      <c r="C5" s="171"/>
      <c r="D5" s="172"/>
      <c r="E5" s="101"/>
      <c r="F5" s="97"/>
      <c r="G5" s="89"/>
      <c r="H5" s="108" t="s">
        <v>33</v>
      </c>
      <c r="I5" s="172"/>
      <c r="J5" s="172"/>
      <c r="K5" s="101"/>
      <c r="L5" s="97"/>
      <c r="M5" s="110"/>
      <c r="N5" s="108" t="s">
        <v>33</v>
      </c>
      <c r="O5" s="174"/>
      <c r="P5" s="284"/>
      <c r="Q5" s="88"/>
      <c r="R5" s="97"/>
      <c r="S5" s="89"/>
    </row>
    <row r="6" spans="1:19" ht="18" customHeight="1" x14ac:dyDescent="0.15">
      <c r="A6" s="78">
        <v>42842</v>
      </c>
      <c r="B6" s="87"/>
      <c r="C6" s="171">
        <v>1055.3</v>
      </c>
      <c r="D6" s="172">
        <v>435540</v>
      </c>
      <c r="E6" s="101">
        <v>800</v>
      </c>
      <c r="F6" s="97">
        <v>412.72</v>
      </c>
      <c r="G6" s="89">
        <v>100</v>
      </c>
      <c r="H6" s="87"/>
      <c r="I6" s="171">
        <v>1589</v>
      </c>
      <c r="J6" s="172">
        <v>1222183</v>
      </c>
      <c r="K6" s="101">
        <v>1801</v>
      </c>
      <c r="L6" s="97">
        <v>769.15</v>
      </c>
      <c r="M6" s="110">
        <v>606</v>
      </c>
      <c r="N6" s="87"/>
      <c r="O6" s="174">
        <v>130.1</v>
      </c>
      <c r="P6" s="284">
        <v>46898</v>
      </c>
      <c r="Q6" s="88">
        <v>400</v>
      </c>
      <c r="R6" s="97">
        <v>360.48</v>
      </c>
      <c r="S6" s="89">
        <v>300</v>
      </c>
    </row>
    <row r="7" spans="1:19" ht="18" customHeight="1" x14ac:dyDescent="0.15">
      <c r="A7" s="78">
        <v>42843</v>
      </c>
      <c r="B7" s="109" t="s">
        <v>21</v>
      </c>
      <c r="C7" s="176"/>
      <c r="D7" s="177"/>
      <c r="E7" s="102"/>
      <c r="F7" s="99"/>
      <c r="G7" s="91"/>
      <c r="H7" s="109"/>
      <c r="I7" s="176">
        <v>1153</v>
      </c>
      <c r="J7" s="177">
        <v>858046</v>
      </c>
      <c r="K7" s="102">
        <v>1801</v>
      </c>
      <c r="L7" s="99">
        <v>744.19</v>
      </c>
      <c r="M7" s="111">
        <v>251</v>
      </c>
      <c r="N7" s="109" t="s">
        <v>21</v>
      </c>
      <c r="O7" s="179"/>
      <c r="P7" s="285"/>
      <c r="Q7" s="90"/>
      <c r="R7" s="99"/>
      <c r="S7" s="91"/>
    </row>
    <row r="8" spans="1:19" ht="18" customHeight="1" x14ac:dyDescent="0.15">
      <c r="A8" s="78">
        <v>42844</v>
      </c>
      <c r="B8" s="108" t="s">
        <v>33</v>
      </c>
      <c r="C8" s="176"/>
      <c r="D8" s="177"/>
      <c r="E8" s="102"/>
      <c r="F8" s="99"/>
      <c r="G8" s="91"/>
      <c r="H8" s="108" t="s">
        <v>33</v>
      </c>
      <c r="I8" s="177"/>
      <c r="J8" s="177"/>
      <c r="K8" s="102"/>
      <c r="L8" s="99"/>
      <c r="M8" s="111"/>
      <c r="N8" s="108" t="s">
        <v>33</v>
      </c>
      <c r="O8" s="179"/>
      <c r="P8" s="285"/>
      <c r="Q8" s="90"/>
      <c r="R8" s="99"/>
      <c r="S8" s="91"/>
    </row>
    <row r="9" spans="1:19" ht="18" customHeight="1" x14ac:dyDescent="0.15">
      <c r="A9" s="78">
        <v>42845</v>
      </c>
      <c r="B9" s="109" t="s">
        <v>21</v>
      </c>
      <c r="C9" s="176"/>
      <c r="D9" s="177"/>
      <c r="E9" s="102"/>
      <c r="F9" s="99"/>
      <c r="G9" s="91"/>
      <c r="H9" s="109"/>
      <c r="I9" s="176">
        <v>208.2</v>
      </c>
      <c r="J9" s="177">
        <v>187155</v>
      </c>
      <c r="K9" s="102">
        <v>1000</v>
      </c>
      <c r="L9" s="99">
        <v>898.92</v>
      </c>
      <c r="M9" s="111">
        <v>801</v>
      </c>
      <c r="N9" s="109" t="s">
        <v>21</v>
      </c>
      <c r="O9" s="179"/>
      <c r="P9" s="285"/>
      <c r="Q9" s="90"/>
      <c r="R9" s="99"/>
      <c r="S9" s="91"/>
    </row>
    <row r="10" spans="1:19" ht="18" customHeight="1" x14ac:dyDescent="0.15">
      <c r="A10" s="78">
        <v>42846</v>
      </c>
      <c r="B10" s="87"/>
      <c r="C10" s="176">
        <v>1385.4</v>
      </c>
      <c r="D10" s="177">
        <v>358195</v>
      </c>
      <c r="E10" s="102">
        <v>600</v>
      </c>
      <c r="F10" s="99">
        <v>258.55</v>
      </c>
      <c r="G10" s="91">
        <v>200</v>
      </c>
      <c r="H10" s="87"/>
      <c r="I10" s="176">
        <v>4407.8</v>
      </c>
      <c r="J10" s="177">
        <v>1664777</v>
      </c>
      <c r="K10" s="102">
        <v>1550</v>
      </c>
      <c r="L10" s="99">
        <v>377.69</v>
      </c>
      <c r="M10" s="111">
        <v>57</v>
      </c>
      <c r="N10" s="87"/>
      <c r="O10" s="179">
        <v>110.2</v>
      </c>
      <c r="P10" s="285">
        <v>24306</v>
      </c>
      <c r="Q10" s="90">
        <v>450</v>
      </c>
      <c r="R10" s="99">
        <v>220.56</v>
      </c>
      <c r="S10" s="91">
        <v>30</v>
      </c>
    </row>
    <row r="11" spans="1:19" ht="18" customHeight="1" x14ac:dyDescent="0.15">
      <c r="A11" s="78">
        <v>42847</v>
      </c>
      <c r="B11" s="92"/>
      <c r="C11" s="176">
        <v>1202.0999999999999</v>
      </c>
      <c r="D11" s="177">
        <v>287236</v>
      </c>
      <c r="E11" s="102">
        <v>800</v>
      </c>
      <c r="F11" s="99">
        <v>238.95</v>
      </c>
      <c r="G11" s="91">
        <v>150</v>
      </c>
      <c r="H11" s="92"/>
      <c r="I11" s="176">
        <v>3570.7</v>
      </c>
      <c r="J11" s="177">
        <v>1127832</v>
      </c>
      <c r="K11" s="102">
        <v>1550</v>
      </c>
      <c r="L11" s="99">
        <v>315.86</v>
      </c>
      <c r="M11" s="111">
        <v>238</v>
      </c>
      <c r="N11" s="92"/>
      <c r="O11" s="179">
        <v>201.9</v>
      </c>
      <c r="P11" s="285">
        <v>27180</v>
      </c>
      <c r="Q11" s="90">
        <v>400</v>
      </c>
      <c r="R11" s="99">
        <v>134.62</v>
      </c>
      <c r="S11" s="91">
        <v>30</v>
      </c>
    </row>
    <row r="12" spans="1:19" ht="18" customHeight="1" x14ac:dyDescent="0.15">
      <c r="A12" s="79">
        <v>42848</v>
      </c>
      <c r="B12" s="108" t="s">
        <v>33</v>
      </c>
      <c r="C12" s="176"/>
      <c r="D12" s="177"/>
      <c r="E12" s="102"/>
      <c r="F12" s="99"/>
      <c r="G12" s="91"/>
      <c r="H12" s="108" t="s">
        <v>33</v>
      </c>
      <c r="I12" s="177"/>
      <c r="J12" s="177"/>
      <c r="K12" s="102"/>
      <c r="L12" s="99"/>
      <c r="M12" s="111"/>
      <c r="N12" s="108" t="s">
        <v>33</v>
      </c>
      <c r="O12" s="179"/>
      <c r="P12" s="285"/>
      <c r="Q12" s="90"/>
      <c r="R12" s="99"/>
      <c r="S12" s="91"/>
    </row>
    <row r="13" spans="1:19" ht="18" customHeight="1" x14ac:dyDescent="0.15">
      <c r="A13" s="78">
        <v>42849</v>
      </c>
      <c r="B13" s="93"/>
      <c r="C13" s="176">
        <v>1501.3</v>
      </c>
      <c r="D13" s="177">
        <v>304211</v>
      </c>
      <c r="E13" s="102">
        <v>1400</v>
      </c>
      <c r="F13" s="99">
        <v>202.63</v>
      </c>
      <c r="G13" s="91">
        <v>100</v>
      </c>
      <c r="H13" s="93"/>
      <c r="I13" s="176">
        <v>2447</v>
      </c>
      <c r="J13" s="177">
        <v>668309</v>
      </c>
      <c r="K13" s="102">
        <v>1600</v>
      </c>
      <c r="L13" s="99">
        <v>273.11</v>
      </c>
      <c r="M13" s="111">
        <v>168</v>
      </c>
      <c r="N13" s="93"/>
      <c r="O13" s="179">
        <v>551.9</v>
      </c>
      <c r="P13" s="285">
        <v>65264</v>
      </c>
      <c r="Q13" s="90">
        <v>400</v>
      </c>
      <c r="R13" s="99">
        <v>116.25</v>
      </c>
      <c r="S13" s="91">
        <v>30</v>
      </c>
    </row>
    <row r="14" spans="1:19" ht="18" customHeight="1" x14ac:dyDescent="0.15">
      <c r="A14" s="78">
        <v>42850</v>
      </c>
      <c r="B14" s="93"/>
      <c r="C14" s="176">
        <v>1073.7</v>
      </c>
      <c r="D14" s="177">
        <v>163701</v>
      </c>
      <c r="E14" s="102">
        <v>2000</v>
      </c>
      <c r="F14" s="99">
        <v>152.46</v>
      </c>
      <c r="G14" s="91">
        <v>100</v>
      </c>
      <c r="H14" s="93"/>
      <c r="I14" s="176">
        <v>3064.1</v>
      </c>
      <c r="J14" s="177">
        <v>367188</v>
      </c>
      <c r="K14" s="102">
        <v>1550</v>
      </c>
      <c r="L14" s="99">
        <v>119.84</v>
      </c>
      <c r="M14" s="111">
        <v>60</v>
      </c>
      <c r="N14" s="93"/>
      <c r="O14" s="179">
        <v>1.8</v>
      </c>
      <c r="P14" s="285">
        <v>3600</v>
      </c>
      <c r="Q14" s="90">
        <v>2000</v>
      </c>
      <c r="R14" s="99">
        <v>2000</v>
      </c>
      <c r="S14" s="91">
        <v>2000</v>
      </c>
    </row>
    <row r="15" spans="1:19" ht="18" customHeight="1" x14ac:dyDescent="0.15">
      <c r="A15" s="78">
        <v>42851</v>
      </c>
      <c r="B15" s="108" t="s">
        <v>33</v>
      </c>
      <c r="C15" s="176"/>
      <c r="D15" s="177"/>
      <c r="E15" s="102"/>
      <c r="F15" s="99"/>
      <c r="G15" s="91"/>
      <c r="H15" s="108" t="s">
        <v>33</v>
      </c>
      <c r="I15" s="177"/>
      <c r="J15" s="177"/>
      <c r="K15" s="102"/>
      <c r="L15" s="99"/>
      <c r="M15" s="111"/>
      <c r="N15" s="108" t="s">
        <v>33</v>
      </c>
      <c r="O15" s="179"/>
      <c r="P15" s="285"/>
      <c r="Q15" s="90"/>
      <c r="R15" s="99"/>
      <c r="S15" s="91"/>
    </row>
    <row r="16" spans="1:19" ht="18" customHeight="1" x14ac:dyDescent="0.15">
      <c r="A16" s="78">
        <v>42852</v>
      </c>
      <c r="B16" s="109"/>
      <c r="C16" s="176">
        <v>1185</v>
      </c>
      <c r="D16" s="177">
        <v>221036</v>
      </c>
      <c r="E16" s="102">
        <v>1300</v>
      </c>
      <c r="F16" s="99">
        <v>186.53</v>
      </c>
      <c r="G16" s="91">
        <v>120</v>
      </c>
      <c r="H16" s="109"/>
      <c r="I16" s="176">
        <v>3417.9</v>
      </c>
      <c r="J16" s="177">
        <v>564783</v>
      </c>
      <c r="K16" s="102">
        <v>1000</v>
      </c>
      <c r="L16" s="99">
        <v>165.24</v>
      </c>
      <c r="M16" s="111">
        <v>84.5</v>
      </c>
      <c r="N16" s="109" t="s">
        <v>21</v>
      </c>
      <c r="O16" s="179"/>
      <c r="P16" s="285"/>
      <c r="Q16" s="90"/>
      <c r="R16" s="99"/>
      <c r="S16" s="91"/>
    </row>
    <row r="17" spans="1:23" ht="18" customHeight="1" x14ac:dyDescent="0.15">
      <c r="A17" s="78">
        <v>42853</v>
      </c>
      <c r="B17" s="87"/>
      <c r="C17" s="171">
        <v>1159.2</v>
      </c>
      <c r="D17" s="172">
        <v>173588</v>
      </c>
      <c r="E17" s="101">
        <v>1700</v>
      </c>
      <c r="F17" s="97">
        <v>149.75</v>
      </c>
      <c r="G17" s="89">
        <v>80</v>
      </c>
      <c r="H17" s="87"/>
      <c r="I17" s="171">
        <v>3968.9</v>
      </c>
      <c r="J17" s="172">
        <v>634721</v>
      </c>
      <c r="K17" s="101">
        <v>2100</v>
      </c>
      <c r="L17" s="97">
        <v>159.91999999999999</v>
      </c>
      <c r="M17" s="110">
        <v>88.8</v>
      </c>
      <c r="N17" s="87"/>
      <c r="O17" s="174">
        <v>27.2</v>
      </c>
      <c r="P17" s="284">
        <v>14024</v>
      </c>
      <c r="Q17" s="88">
        <v>700</v>
      </c>
      <c r="R17" s="97">
        <v>515.59</v>
      </c>
      <c r="S17" s="89">
        <v>100</v>
      </c>
    </row>
    <row r="18" spans="1:23" ht="18" customHeight="1" x14ac:dyDescent="0.15">
      <c r="A18" s="78">
        <v>42854</v>
      </c>
      <c r="B18" s="87"/>
      <c r="C18" s="176">
        <v>3349.3</v>
      </c>
      <c r="D18" s="177">
        <v>386384</v>
      </c>
      <c r="E18" s="102">
        <v>1500</v>
      </c>
      <c r="F18" s="99">
        <v>115.36</v>
      </c>
      <c r="G18" s="91">
        <v>80</v>
      </c>
      <c r="H18" s="109" t="s">
        <v>21</v>
      </c>
      <c r="I18" s="177"/>
      <c r="J18" s="177"/>
      <c r="K18" s="102"/>
      <c r="L18" s="99"/>
      <c r="M18" s="111"/>
      <c r="N18" s="87"/>
      <c r="O18" s="179">
        <v>61.8</v>
      </c>
      <c r="P18" s="285">
        <v>35259</v>
      </c>
      <c r="Q18" s="90">
        <v>1380</v>
      </c>
      <c r="R18" s="99">
        <v>570.53</v>
      </c>
      <c r="S18" s="91">
        <v>200</v>
      </c>
    </row>
    <row r="19" spans="1:23" ht="18" customHeight="1" x14ac:dyDescent="0.15">
      <c r="A19" s="79">
        <v>42855</v>
      </c>
      <c r="B19" s="108" t="s">
        <v>33</v>
      </c>
      <c r="C19" s="176"/>
      <c r="D19" s="177"/>
      <c r="E19" s="102"/>
      <c r="F19" s="99"/>
      <c r="G19" s="91"/>
      <c r="H19" s="108" t="s">
        <v>33</v>
      </c>
      <c r="I19" s="177"/>
      <c r="J19" s="177"/>
      <c r="K19" s="102"/>
      <c r="L19" s="99"/>
      <c r="M19" s="111"/>
      <c r="N19" s="108" t="s">
        <v>33</v>
      </c>
      <c r="O19" s="179"/>
      <c r="P19" s="285"/>
      <c r="Q19" s="90"/>
      <c r="R19" s="99"/>
      <c r="S19" s="91"/>
    </row>
    <row r="20" spans="1:23" ht="18" customHeight="1" thickBot="1" x14ac:dyDescent="0.2">
      <c r="A20" s="81"/>
      <c r="B20" s="94"/>
      <c r="C20" s="187"/>
      <c r="D20" s="188"/>
      <c r="E20" s="103"/>
      <c r="F20" s="100"/>
      <c r="G20" s="96"/>
      <c r="H20" s="98"/>
      <c r="I20" s="187"/>
      <c r="J20" s="188"/>
      <c r="K20" s="103"/>
      <c r="L20" s="100"/>
      <c r="M20" s="112"/>
      <c r="N20" s="98"/>
      <c r="O20" s="190"/>
      <c r="P20" s="286"/>
      <c r="Q20" s="95"/>
      <c r="R20" s="100"/>
      <c r="S20" s="96"/>
    </row>
    <row r="21" spans="1:23" s="120" customFormat="1" ht="15" customHeight="1" x14ac:dyDescent="0.15">
      <c r="A21" s="192" t="s">
        <v>5</v>
      </c>
      <c r="B21" s="193">
        <f>+SUM(B6:B20)</f>
        <v>0</v>
      </c>
      <c r="C21" s="287">
        <f>+SUM(C5:C20)</f>
        <v>11911.3</v>
      </c>
      <c r="D21" s="195">
        <f>+SUM(D5:D20)</f>
        <v>2329891</v>
      </c>
      <c r="E21" s="196">
        <f>MAX(E5:E20)</f>
        <v>2000</v>
      </c>
      <c r="F21" s="197">
        <f>+D21/C21</f>
        <v>195.60341860250352</v>
      </c>
      <c r="G21" s="196">
        <f>+MIN(G5:G20)</f>
        <v>80</v>
      </c>
      <c r="H21" s="193">
        <f>+SUM(H6:H20)</f>
        <v>0</v>
      </c>
      <c r="I21" s="287">
        <f>+SUM(I5:I20)</f>
        <v>23826.600000000002</v>
      </c>
      <c r="J21" s="195">
        <f>+SUM(J5:J20)</f>
        <v>7294994</v>
      </c>
      <c r="K21" s="288">
        <f>MAX(K5:K20)</f>
        <v>2100</v>
      </c>
      <c r="L21" s="289">
        <f>+J21/I21</f>
        <v>306.17016275926903</v>
      </c>
      <c r="M21" s="198">
        <f>+MIN(M5:M20)</f>
        <v>57</v>
      </c>
      <c r="N21" s="290">
        <f>+SUM(N6:N20)</f>
        <v>0</v>
      </c>
      <c r="O21" s="199">
        <f>+SUM(O5:O20)</f>
        <v>1084.9000000000001</v>
      </c>
      <c r="P21" s="291">
        <f>+SUM(P5:P20)</f>
        <v>216531</v>
      </c>
      <c r="Q21" s="201">
        <f>MAX(Q5:Q20)</f>
        <v>2000</v>
      </c>
      <c r="R21" s="197">
        <f>+P21/O21</f>
        <v>199.58613697114939</v>
      </c>
      <c r="S21" s="202">
        <f>+MIN(S5:S20)</f>
        <v>30</v>
      </c>
      <c r="T21" s="119"/>
      <c r="U21" s="119"/>
      <c r="V21" s="119"/>
      <c r="W21" s="119"/>
    </row>
    <row r="22" spans="1:23" ht="15" customHeight="1" x14ac:dyDescent="0.15">
      <c r="A22" s="203"/>
      <c r="B22" s="204" t="s">
        <v>6</v>
      </c>
      <c r="C22" s="292" t="s">
        <v>48</v>
      </c>
      <c r="D22" s="205"/>
      <c r="E22" s="206" t="s">
        <v>39</v>
      </c>
      <c r="F22" s="207">
        <f>+F24/F26</f>
        <v>0</v>
      </c>
      <c r="G22" s="208"/>
      <c r="H22" s="204" t="s">
        <v>6</v>
      </c>
      <c r="I22" s="292" t="s">
        <v>48</v>
      </c>
      <c r="J22" s="205"/>
      <c r="K22" s="206" t="s">
        <v>39</v>
      </c>
      <c r="L22" s="207">
        <f>+L24/L26</f>
        <v>3.5150865863000313</v>
      </c>
      <c r="M22" s="208"/>
      <c r="N22" s="204" t="s">
        <v>6</v>
      </c>
      <c r="O22" s="292" t="s">
        <v>48</v>
      </c>
      <c r="P22" s="292"/>
      <c r="Q22" s="206" t="s">
        <v>39</v>
      </c>
      <c r="R22" s="207">
        <f>+R24/R26</f>
        <v>2.9607974844971428</v>
      </c>
      <c r="S22" s="293"/>
      <c r="T22" s="83"/>
      <c r="U22" s="83"/>
      <c r="V22" s="83"/>
      <c r="W22" s="83"/>
    </row>
    <row r="23" spans="1:23" s="120" customFormat="1" ht="15" customHeight="1" x14ac:dyDescent="0.15">
      <c r="A23" s="212" t="s">
        <v>7</v>
      </c>
      <c r="B23" s="213">
        <f t="shared" ref="B23:N23" si="0">+B21</f>
        <v>0</v>
      </c>
      <c r="C23" s="294">
        <f>+C21+'小女子水揚数量4月 (上)'!C22</f>
        <v>18970.199999999997</v>
      </c>
      <c r="D23" s="215">
        <f>+D21+'小女子水揚数量4月 (上)'!D22</f>
        <v>8002541</v>
      </c>
      <c r="E23" s="216">
        <f>+'小女子水揚数量4月 (上)'!E22</f>
        <v>3800</v>
      </c>
      <c r="F23" s="209">
        <f>+D23/C23</f>
        <v>421.84800371108378</v>
      </c>
      <c r="G23" s="216">
        <f>+'小女子水揚数量4月 (上)'!G22</f>
        <v>50</v>
      </c>
      <c r="H23" s="213">
        <f t="shared" si="0"/>
        <v>0</v>
      </c>
      <c r="I23" s="209">
        <f>+I21+'小女子水揚数量4月 (上)'!$I$22</f>
        <v>29985.600000000002</v>
      </c>
      <c r="J23" s="218">
        <f>+J21+'小女子水揚数量4月 (上)'!$J$22</f>
        <v>13298142</v>
      </c>
      <c r="K23" s="219">
        <f>+'小女子水揚3月 (下)'!$K$21</f>
        <v>3302</v>
      </c>
      <c r="L23" s="220">
        <f>+J23/I23</f>
        <v>443.48427245077636</v>
      </c>
      <c r="M23" s="219">
        <f t="shared" si="0"/>
        <v>57</v>
      </c>
      <c r="N23" s="219">
        <f t="shared" si="0"/>
        <v>0</v>
      </c>
      <c r="O23" s="294">
        <f>+O21+'小女子水揚数量4月 (上)'!O22</f>
        <v>1127.2</v>
      </c>
      <c r="P23" s="210">
        <f>+P21+'小女子水揚数量4月 (上)'!P22</f>
        <v>304142</v>
      </c>
      <c r="Q23" s="219">
        <f>+'小女子水揚3月 (下)'!$Q$21</f>
        <v>3100</v>
      </c>
      <c r="R23" s="220">
        <f>+P23/O23</f>
        <v>269.8207948899929</v>
      </c>
      <c r="S23" s="221">
        <f>+S21</f>
        <v>30</v>
      </c>
    </row>
    <row r="24" spans="1:23" ht="15" customHeight="1" x14ac:dyDescent="0.15">
      <c r="A24" s="295">
        <v>42855</v>
      </c>
      <c r="B24" s="204" t="s">
        <v>6</v>
      </c>
      <c r="C24" s="298" t="s">
        <v>47</v>
      </c>
      <c r="D24" s="223"/>
      <c r="E24" s="224" t="s">
        <v>38</v>
      </c>
      <c r="F24" s="225"/>
      <c r="G24" s="226"/>
      <c r="H24" s="204" t="s">
        <v>6</v>
      </c>
      <c r="I24" s="292" t="s">
        <v>48</v>
      </c>
      <c r="J24" s="223"/>
      <c r="K24" s="224" t="s">
        <v>38</v>
      </c>
      <c r="L24" s="225">
        <f>+J23</f>
        <v>13298142</v>
      </c>
      <c r="M24" s="226"/>
      <c r="N24" s="204" t="s">
        <v>6</v>
      </c>
      <c r="O24" s="292" t="s">
        <v>48</v>
      </c>
      <c r="P24" s="298"/>
      <c r="Q24" s="224" t="s">
        <v>38</v>
      </c>
      <c r="R24" s="225">
        <f>+P23</f>
        <v>304142</v>
      </c>
      <c r="S24" s="226"/>
    </row>
    <row r="25" spans="1:23" ht="15" customHeight="1" x14ac:dyDescent="0.15">
      <c r="A25" s="203" t="s">
        <v>58</v>
      </c>
      <c r="B25" s="213"/>
      <c r="C25" s="209">
        <v>5969.8</v>
      </c>
      <c r="D25" s="227">
        <v>6037054</v>
      </c>
      <c r="E25" s="216">
        <v>4000</v>
      </c>
      <c r="F25" s="209">
        <f>+D25/C25</f>
        <v>1011.2657040436865</v>
      </c>
      <c r="G25" s="216">
        <v>50</v>
      </c>
      <c r="H25" s="213">
        <v>0</v>
      </c>
      <c r="I25" s="209">
        <v>3500.5</v>
      </c>
      <c r="J25" s="227">
        <v>3783162</v>
      </c>
      <c r="K25" s="219">
        <v>3513</v>
      </c>
      <c r="L25" s="220">
        <f>+J25/I25</f>
        <v>1080.7490358520211</v>
      </c>
      <c r="M25" s="219">
        <v>56</v>
      </c>
      <c r="N25" s="213">
        <v>0</v>
      </c>
      <c r="O25" s="294">
        <v>168.9</v>
      </c>
      <c r="P25" s="210">
        <v>102723</v>
      </c>
      <c r="Q25" s="219">
        <v>1950</v>
      </c>
      <c r="R25" s="220">
        <f>+P25/O25</f>
        <v>608.18827708703373</v>
      </c>
      <c r="S25" s="221">
        <v>300</v>
      </c>
      <c r="T25" s="24"/>
      <c r="U25" s="24"/>
      <c r="V25" s="24"/>
    </row>
    <row r="26" spans="1:23" ht="15" customHeight="1" x14ac:dyDescent="0.15">
      <c r="A26" s="229"/>
      <c r="B26" s="204" t="s">
        <v>6</v>
      </c>
      <c r="C26" s="298" t="s">
        <v>47</v>
      </c>
      <c r="D26" s="223"/>
      <c r="E26" s="224" t="s">
        <v>37</v>
      </c>
      <c r="F26" s="225">
        <f>+D25</f>
        <v>6037054</v>
      </c>
      <c r="G26" s="226"/>
      <c r="H26" s="204" t="s">
        <v>6</v>
      </c>
      <c r="I26" s="292" t="s">
        <v>48</v>
      </c>
      <c r="J26" s="223"/>
      <c r="K26" s="224" t="s">
        <v>37</v>
      </c>
      <c r="L26" s="225">
        <f>+J25</f>
        <v>3783162</v>
      </c>
      <c r="M26" s="226"/>
      <c r="N26" s="204" t="s">
        <v>6</v>
      </c>
      <c r="O26" s="292" t="s">
        <v>48</v>
      </c>
      <c r="P26" s="298"/>
      <c r="Q26" s="224" t="s">
        <v>37</v>
      </c>
      <c r="R26" s="225">
        <f>+P25</f>
        <v>102723</v>
      </c>
      <c r="S26" s="226"/>
      <c r="T26" s="25"/>
      <c r="U26" s="21"/>
      <c r="V26" s="23"/>
      <c r="W26" s="25"/>
    </row>
    <row r="27" spans="1:23" ht="15" customHeight="1" x14ac:dyDescent="0.15">
      <c r="A27" s="212" t="s">
        <v>24</v>
      </c>
      <c r="B27" s="230">
        <v>0</v>
      </c>
      <c r="C27" s="230">
        <f>+C23/C25</f>
        <v>3.1776943951221139</v>
      </c>
      <c r="D27" s="230">
        <f t="shared" ref="D27:G27" si="1">+D23/D25</f>
        <v>1.3255705514643401</v>
      </c>
      <c r="E27" s="230">
        <f t="shared" si="1"/>
        <v>0.95</v>
      </c>
      <c r="F27" s="230">
        <f t="shared" si="1"/>
        <v>0.41714853180946004</v>
      </c>
      <c r="G27" s="230">
        <f t="shared" si="1"/>
        <v>1</v>
      </c>
      <c r="H27" s="230">
        <v>0</v>
      </c>
      <c r="I27" s="230">
        <f>+I23/I25</f>
        <v>8.5660905584916449</v>
      </c>
      <c r="J27" s="230">
        <f t="shared" ref="J27:M27" si="2">+J23/J25</f>
        <v>3.5150865863000313</v>
      </c>
      <c r="K27" s="230">
        <f t="shared" si="2"/>
        <v>0.93993737546256761</v>
      </c>
      <c r="L27" s="230">
        <f t="shared" si="2"/>
        <v>0.41034898735870756</v>
      </c>
      <c r="M27" s="230">
        <f t="shared" si="2"/>
        <v>1.0178571428571428</v>
      </c>
      <c r="N27" s="233">
        <v>0</v>
      </c>
      <c r="O27" s="233">
        <f>+O23/O25</f>
        <v>6.6737714624037894</v>
      </c>
      <c r="P27" s="233">
        <f t="shared" ref="P27:S27" si="3">+P23/P25</f>
        <v>2.9607974844971428</v>
      </c>
      <c r="Q27" s="233">
        <f t="shared" si="3"/>
        <v>1.5897435897435896</v>
      </c>
      <c r="R27" s="233">
        <f t="shared" si="3"/>
        <v>0.44364681966959496</v>
      </c>
      <c r="S27" s="299">
        <f t="shared" si="3"/>
        <v>0.1</v>
      </c>
      <c r="T27" s="21"/>
      <c r="U27" s="21"/>
      <c r="V27" s="21"/>
      <c r="W27" s="21"/>
    </row>
    <row r="28" spans="1:23" ht="15" customHeight="1" x14ac:dyDescent="0.15">
      <c r="A28" s="236" t="s">
        <v>34</v>
      </c>
      <c r="B28" s="84"/>
      <c r="C28" s="84" t="s">
        <v>70</v>
      </c>
      <c r="D28" s="165" t="s">
        <v>52</v>
      </c>
      <c r="E28" s="166"/>
      <c r="F28" s="167" t="s">
        <v>46</v>
      </c>
      <c r="G28" s="168"/>
      <c r="H28" s="300" t="s">
        <v>36</v>
      </c>
      <c r="I28" s="301"/>
      <c r="J28" s="258" t="s">
        <v>50</v>
      </c>
      <c r="K28" s="259"/>
      <c r="L28" s="302">
        <f>+F33+'小女子水揚数量4月 (上)'!L27:M27</f>
        <v>271301.3</v>
      </c>
      <c r="M28" s="302"/>
      <c r="N28" s="252"/>
      <c r="O28" s="252"/>
      <c r="P28" s="243"/>
      <c r="Q28" s="114"/>
      <c r="R28" s="114"/>
      <c r="S28" s="115"/>
      <c r="T28" s="21"/>
      <c r="U28" s="21"/>
    </row>
    <row r="29" spans="1:23" ht="15" customHeight="1" x14ac:dyDescent="0.15">
      <c r="A29" s="244" t="s">
        <v>9</v>
      </c>
      <c r="B29" s="245" t="s">
        <v>49</v>
      </c>
      <c r="C29" s="245"/>
      <c r="D29" s="246">
        <v>1940433</v>
      </c>
      <c r="E29" s="246"/>
      <c r="F29" s="247">
        <v>3658</v>
      </c>
      <c r="G29" s="248"/>
      <c r="H29" s="237" t="s">
        <v>61</v>
      </c>
      <c r="I29" s="303"/>
      <c r="J29" s="250" t="s">
        <v>56</v>
      </c>
      <c r="K29" s="250"/>
      <c r="L29" s="246">
        <f>+D33+'小女子水揚数量4月 (上)'!L28:M28</f>
        <v>111986705</v>
      </c>
      <c r="M29" s="246"/>
      <c r="N29" s="272"/>
      <c r="O29" s="252"/>
      <c r="P29" s="243"/>
      <c r="Q29" s="252"/>
      <c r="R29" s="252"/>
      <c r="S29" s="253"/>
    </row>
    <row r="30" spans="1:23" ht="15" customHeight="1" x14ac:dyDescent="0.15">
      <c r="A30" s="244" t="s">
        <v>10</v>
      </c>
      <c r="B30" s="245" t="s">
        <v>49</v>
      </c>
      <c r="C30" s="245"/>
      <c r="D30" s="246">
        <v>1289459</v>
      </c>
      <c r="E30" s="246"/>
      <c r="F30" s="247">
        <v>2440.6</v>
      </c>
      <c r="G30" s="248"/>
      <c r="H30" s="254"/>
      <c r="I30" s="208"/>
      <c r="J30" s="255" t="s">
        <v>35</v>
      </c>
      <c r="K30" s="255"/>
      <c r="L30" s="277">
        <f>+L29/L28</f>
        <v>412.77614593074196</v>
      </c>
      <c r="M30" s="277"/>
      <c r="N30" s="252"/>
      <c r="O30" s="217"/>
      <c r="P30" s="114"/>
      <c r="Q30" s="116"/>
      <c r="R30" s="116"/>
      <c r="S30" s="117"/>
      <c r="T30" s="22"/>
      <c r="U30" s="22"/>
    </row>
    <row r="31" spans="1:23" ht="15" customHeight="1" x14ac:dyDescent="0.15">
      <c r="A31" s="244" t="s">
        <v>32</v>
      </c>
      <c r="B31" s="245" t="s">
        <v>49</v>
      </c>
      <c r="C31" s="245"/>
      <c r="D31" s="246">
        <v>654266</v>
      </c>
      <c r="E31" s="246"/>
      <c r="F31" s="247">
        <v>4135.7</v>
      </c>
      <c r="G31" s="248"/>
      <c r="H31" s="237" t="s">
        <v>51</v>
      </c>
      <c r="I31" s="238"/>
      <c r="J31" s="304" t="s">
        <v>50</v>
      </c>
      <c r="K31" s="250"/>
      <c r="L31" s="260">
        <v>35214.1</v>
      </c>
      <c r="M31" s="260"/>
      <c r="N31" s="261"/>
      <c r="O31" s="262" t="s">
        <v>53</v>
      </c>
      <c r="P31" s="263">
        <f>+L28/L31</f>
        <v>7.7043371831169898</v>
      </c>
      <c r="Q31" s="264"/>
      <c r="R31" s="264"/>
      <c r="S31" s="265"/>
      <c r="T31" s="23"/>
      <c r="U31" s="23"/>
    </row>
    <row r="32" spans="1:23" ht="15" customHeight="1" x14ac:dyDescent="0.15">
      <c r="A32" s="254" t="s">
        <v>12</v>
      </c>
      <c r="B32" s="245" t="s">
        <v>49</v>
      </c>
      <c r="C32" s="266"/>
      <c r="D32" s="267">
        <f>+J21</f>
        <v>7294994</v>
      </c>
      <c r="E32" s="267"/>
      <c r="F32" s="268">
        <f>+I21</f>
        <v>23826.600000000002</v>
      </c>
      <c r="G32" s="269"/>
      <c r="H32" s="237" t="s">
        <v>61</v>
      </c>
      <c r="I32" s="303"/>
      <c r="J32" s="305" t="s">
        <v>56</v>
      </c>
      <c r="K32" s="305"/>
      <c r="L32" s="246">
        <v>30262601</v>
      </c>
      <c r="M32" s="246"/>
      <c r="N32" s="217"/>
      <c r="O32" s="270" t="s">
        <v>53</v>
      </c>
      <c r="P32" s="271">
        <f>+L29/L32</f>
        <v>3.7004983477791615</v>
      </c>
      <c r="Q32" s="272"/>
      <c r="R32" s="272"/>
      <c r="S32" s="273"/>
      <c r="T32" s="82"/>
      <c r="U32" s="82"/>
      <c r="V32" s="82"/>
      <c r="W32" s="82"/>
    </row>
    <row r="33" spans="1:23" ht="15" customHeight="1" x14ac:dyDescent="0.15">
      <c r="A33" s="258" t="s">
        <v>50</v>
      </c>
      <c r="B33" s="274"/>
      <c r="C33" s="259"/>
      <c r="D33" s="267">
        <v>72334531</v>
      </c>
      <c r="E33" s="267"/>
      <c r="F33" s="275">
        <v>213997.6</v>
      </c>
      <c r="G33" s="275"/>
      <c r="H33" s="254"/>
      <c r="I33" s="276"/>
      <c r="J33" s="255" t="s">
        <v>35</v>
      </c>
      <c r="K33" s="255"/>
      <c r="L33" s="277">
        <f>+L32/L31</f>
        <v>859.38873916982118</v>
      </c>
      <c r="M33" s="277"/>
      <c r="N33" s="278"/>
      <c r="O33" s="279" t="s">
        <v>53</v>
      </c>
      <c r="P33" s="280">
        <f>+L30/L33</f>
        <v>0.4803136544813098</v>
      </c>
      <c r="Q33" s="281"/>
      <c r="R33" s="281"/>
      <c r="S33" s="282"/>
      <c r="T33" s="3"/>
      <c r="U33" s="3"/>
      <c r="V33" s="3"/>
      <c r="W33" s="3"/>
    </row>
  </sheetData>
  <mergeCells count="39">
    <mergeCell ref="J33:K33"/>
    <mergeCell ref="L33:M33"/>
    <mergeCell ref="H29:I29"/>
    <mergeCell ref="J29:K29"/>
    <mergeCell ref="L29:M29"/>
    <mergeCell ref="H31:I31"/>
    <mergeCell ref="J31:K31"/>
    <mergeCell ref="L31:M31"/>
    <mergeCell ref="H32:I32"/>
    <mergeCell ref="J32:K32"/>
    <mergeCell ref="L32:M32"/>
    <mergeCell ref="F26:G26"/>
    <mergeCell ref="D30:E30"/>
    <mergeCell ref="F30:G30"/>
    <mergeCell ref="J30:K30"/>
    <mergeCell ref="L30:M30"/>
    <mergeCell ref="D29:E29"/>
    <mergeCell ref="F29:G29"/>
    <mergeCell ref="D28:E28"/>
    <mergeCell ref="F28:G28"/>
    <mergeCell ref="H28:I28"/>
    <mergeCell ref="J28:K28"/>
    <mergeCell ref="L28:M28"/>
    <mergeCell ref="P2:S2"/>
    <mergeCell ref="D31:E31"/>
    <mergeCell ref="F31:G31"/>
    <mergeCell ref="A33:C33"/>
    <mergeCell ref="D33:E33"/>
    <mergeCell ref="F33:G33"/>
    <mergeCell ref="D32:E32"/>
    <mergeCell ref="F32:G32"/>
    <mergeCell ref="I3:M3"/>
    <mergeCell ref="O3:S3"/>
    <mergeCell ref="F24:G24"/>
    <mergeCell ref="L24:M24"/>
    <mergeCell ref="R24:S24"/>
    <mergeCell ref="C3:G3"/>
    <mergeCell ref="L26:M26"/>
    <mergeCell ref="R26:S26"/>
  </mergeCells>
  <phoneticPr fontId="1"/>
  <printOptions horizontalCentered="1" verticalCentered="1"/>
  <pageMargins left="0.39370078740157483" right="0.19685039370078741" top="0.19685039370078741" bottom="7.874015748031496E-2" header="0.19685039370078741" footer="0.3937007874015748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2"/>
  <sheetViews>
    <sheetView zoomScaleNormal="100" workbookViewId="0">
      <selection activeCell="W19" sqref="W19"/>
    </sheetView>
  </sheetViews>
  <sheetFormatPr defaultColWidth="9" defaultRowHeight="14.25" x14ac:dyDescent="0.15"/>
  <cols>
    <col min="1" max="1" width="9.625" style="1" customWidth="1"/>
    <col min="2" max="2" width="7.625" style="1" customWidth="1"/>
    <col min="3" max="3" width="9.5" style="1" customWidth="1"/>
    <col min="4" max="4" width="12.625" style="1" customWidth="1"/>
    <col min="5" max="7" width="9.5" style="1" customWidth="1"/>
    <col min="8" max="8" width="7.625" style="1" customWidth="1"/>
    <col min="9" max="9" width="9.5" style="1" customWidth="1"/>
    <col min="10" max="10" width="12.625" style="1" customWidth="1"/>
    <col min="11" max="13" width="9.625" style="1" customWidth="1"/>
    <col min="14" max="14" width="7.625" style="1" customWidth="1"/>
    <col min="15" max="15" width="9.5" style="1" customWidth="1"/>
    <col min="16" max="16" width="12.625" style="1" customWidth="1"/>
    <col min="17" max="19" width="9.5" style="1" customWidth="1"/>
    <col min="20" max="22" width="7.625" style="1" customWidth="1"/>
    <col min="23" max="16384" width="9" style="1"/>
  </cols>
  <sheetData>
    <row r="1" spans="1:19" ht="21" customHeight="1" x14ac:dyDescent="0.2">
      <c r="A1" s="1" t="s">
        <v>30</v>
      </c>
      <c r="C1" s="86" t="s">
        <v>64</v>
      </c>
      <c r="D1" s="86"/>
      <c r="S1" s="15" t="s">
        <v>73</v>
      </c>
    </row>
    <row r="2" spans="1:19" ht="21" customHeight="1" thickBot="1" x14ac:dyDescent="0.25">
      <c r="B2" s="1" t="s">
        <v>65</v>
      </c>
      <c r="F2" s="1" t="s">
        <v>28</v>
      </c>
      <c r="H2" s="2" t="s">
        <v>27</v>
      </c>
      <c r="I2" s="1" t="s">
        <v>41</v>
      </c>
      <c r="L2" s="80" t="s">
        <v>42</v>
      </c>
      <c r="M2" s="1" t="s">
        <v>29</v>
      </c>
      <c r="P2" s="160" t="s">
        <v>119</v>
      </c>
      <c r="Q2" s="161"/>
      <c r="R2" s="161"/>
      <c r="S2" s="161"/>
    </row>
    <row r="3" spans="1:19" ht="21" customHeight="1" x14ac:dyDescent="0.15">
      <c r="A3" s="16" t="s">
        <v>0</v>
      </c>
      <c r="B3" s="113" t="s">
        <v>45</v>
      </c>
      <c r="C3" s="162" t="s">
        <v>54</v>
      </c>
      <c r="D3" s="163"/>
      <c r="E3" s="163"/>
      <c r="F3" s="163"/>
      <c r="G3" s="164"/>
      <c r="H3" s="113" t="s">
        <v>44</v>
      </c>
      <c r="I3" s="162" t="s">
        <v>55</v>
      </c>
      <c r="J3" s="163"/>
      <c r="K3" s="163"/>
      <c r="L3" s="163"/>
      <c r="M3" s="164"/>
      <c r="N3" s="113" t="s">
        <v>62</v>
      </c>
      <c r="O3" s="162" t="s">
        <v>63</v>
      </c>
      <c r="P3" s="163"/>
      <c r="Q3" s="163"/>
      <c r="R3" s="163"/>
      <c r="S3" s="164"/>
    </row>
    <row r="4" spans="1:19" ht="30.95" customHeight="1" thickBot="1" x14ac:dyDescent="0.2">
      <c r="A4" s="17" t="s">
        <v>1</v>
      </c>
      <c r="B4" s="18" t="s">
        <v>4</v>
      </c>
      <c r="C4" s="19" t="s">
        <v>46</v>
      </c>
      <c r="D4" s="19" t="s">
        <v>74</v>
      </c>
      <c r="E4" s="19" t="s">
        <v>3</v>
      </c>
      <c r="F4" s="19" t="s">
        <v>22</v>
      </c>
      <c r="G4" s="20" t="s">
        <v>2</v>
      </c>
      <c r="H4" s="18" t="s">
        <v>4</v>
      </c>
      <c r="I4" s="19" t="s">
        <v>46</v>
      </c>
      <c r="J4" s="19" t="s">
        <v>74</v>
      </c>
      <c r="K4" s="19" t="s">
        <v>3</v>
      </c>
      <c r="L4" s="19" t="s">
        <v>22</v>
      </c>
      <c r="M4" s="20" t="s">
        <v>2</v>
      </c>
      <c r="N4" s="18" t="s">
        <v>4</v>
      </c>
      <c r="O4" s="19" t="s">
        <v>46</v>
      </c>
      <c r="P4" s="19" t="s">
        <v>74</v>
      </c>
      <c r="Q4" s="19" t="s">
        <v>3</v>
      </c>
      <c r="R4" s="19" t="s">
        <v>22</v>
      </c>
      <c r="S4" s="20" t="s">
        <v>2</v>
      </c>
    </row>
    <row r="5" spans="1:19" ht="18" customHeight="1" thickTop="1" x14ac:dyDescent="0.15">
      <c r="A5" s="78">
        <v>42856</v>
      </c>
      <c r="B5" s="109" t="s">
        <v>21</v>
      </c>
      <c r="C5" s="171"/>
      <c r="D5" s="172"/>
      <c r="E5" s="101"/>
      <c r="F5" s="97"/>
      <c r="G5" s="89"/>
      <c r="H5" s="93"/>
      <c r="I5" s="306">
        <v>4312.2</v>
      </c>
      <c r="J5" s="172">
        <v>967906</v>
      </c>
      <c r="K5" s="101">
        <v>1819</v>
      </c>
      <c r="L5" s="97">
        <v>224.46</v>
      </c>
      <c r="M5" s="104">
        <v>70</v>
      </c>
      <c r="N5" s="93"/>
      <c r="O5" s="174">
        <v>12.5</v>
      </c>
      <c r="P5" s="284">
        <v>15926</v>
      </c>
      <c r="Q5" s="88">
        <v>1500</v>
      </c>
      <c r="R5" s="97">
        <v>1274.08</v>
      </c>
      <c r="S5" s="89">
        <v>710</v>
      </c>
    </row>
    <row r="6" spans="1:19" ht="18" customHeight="1" x14ac:dyDescent="0.15">
      <c r="A6" s="78">
        <v>42857</v>
      </c>
      <c r="B6" s="171"/>
      <c r="C6" s="171">
        <v>136</v>
      </c>
      <c r="D6" s="172">
        <v>167710</v>
      </c>
      <c r="E6" s="101">
        <v>2000</v>
      </c>
      <c r="F6" s="97">
        <v>1233.1600000000001</v>
      </c>
      <c r="G6" s="89">
        <v>500</v>
      </c>
      <c r="H6" s="171"/>
      <c r="I6" s="306">
        <v>3133.7</v>
      </c>
      <c r="J6" s="172">
        <v>637304</v>
      </c>
      <c r="K6" s="101">
        <v>2000</v>
      </c>
      <c r="L6" s="97">
        <v>203.37</v>
      </c>
      <c r="M6" s="104">
        <v>100</v>
      </c>
      <c r="N6" s="171"/>
      <c r="O6" s="174">
        <v>148.80000000000001</v>
      </c>
      <c r="P6" s="284">
        <v>25568</v>
      </c>
      <c r="Q6" s="88">
        <v>480</v>
      </c>
      <c r="R6" s="97">
        <v>171.83</v>
      </c>
      <c r="S6" s="89">
        <v>80</v>
      </c>
    </row>
    <row r="7" spans="1:19" ht="18" customHeight="1" x14ac:dyDescent="0.15">
      <c r="A7" s="79">
        <v>42858</v>
      </c>
      <c r="B7" s="108" t="s">
        <v>33</v>
      </c>
      <c r="C7" s="176"/>
      <c r="D7" s="177"/>
      <c r="E7" s="102"/>
      <c r="F7" s="99"/>
      <c r="G7" s="91"/>
      <c r="H7" s="108" t="s">
        <v>33</v>
      </c>
      <c r="I7" s="307"/>
      <c r="J7" s="177"/>
      <c r="K7" s="102"/>
      <c r="L7" s="99"/>
      <c r="M7" s="105"/>
      <c r="N7" s="108" t="s">
        <v>33</v>
      </c>
      <c r="O7" s="179"/>
      <c r="P7" s="285"/>
      <c r="Q7" s="90"/>
      <c r="R7" s="99"/>
      <c r="S7" s="91"/>
    </row>
    <row r="8" spans="1:19" ht="18" customHeight="1" x14ac:dyDescent="0.15">
      <c r="A8" s="79">
        <v>42859</v>
      </c>
      <c r="B8" s="108" t="s">
        <v>33</v>
      </c>
      <c r="C8" s="176"/>
      <c r="D8" s="177"/>
      <c r="E8" s="102"/>
      <c r="F8" s="99"/>
      <c r="G8" s="91"/>
      <c r="H8" s="108" t="s">
        <v>33</v>
      </c>
      <c r="I8" s="307"/>
      <c r="J8" s="177"/>
      <c r="K8" s="102"/>
      <c r="L8" s="99"/>
      <c r="M8" s="105"/>
      <c r="N8" s="108" t="s">
        <v>33</v>
      </c>
      <c r="O8" s="179"/>
      <c r="P8" s="285"/>
      <c r="Q8" s="90"/>
      <c r="R8" s="99"/>
      <c r="S8" s="91"/>
    </row>
    <row r="9" spans="1:19" ht="18" customHeight="1" x14ac:dyDescent="0.15">
      <c r="A9" s="79">
        <v>42860</v>
      </c>
      <c r="B9" s="108" t="s">
        <v>33</v>
      </c>
      <c r="C9" s="176"/>
      <c r="D9" s="177"/>
      <c r="E9" s="102"/>
      <c r="F9" s="99"/>
      <c r="G9" s="91"/>
      <c r="H9" s="108" t="s">
        <v>33</v>
      </c>
      <c r="I9" s="307"/>
      <c r="J9" s="177"/>
      <c r="K9" s="102"/>
      <c r="L9" s="99"/>
      <c r="M9" s="105"/>
      <c r="N9" s="108" t="s">
        <v>33</v>
      </c>
      <c r="O9" s="179"/>
      <c r="P9" s="285"/>
      <c r="Q9" s="90"/>
      <c r="R9" s="99"/>
      <c r="S9" s="91"/>
    </row>
    <row r="10" spans="1:19" ht="18" customHeight="1" x14ac:dyDescent="0.15">
      <c r="A10" s="78">
        <v>42861</v>
      </c>
      <c r="B10" s="87"/>
      <c r="C10" s="176">
        <v>544.9</v>
      </c>
      <c r="D10" s="177">
        <v>270201</v>
      </c>
      <c r="E10" s="102">
        <v>1300</v>
      </c>
      <c r="F10" s="99">
        <v>495.87</v>
      </c>
      <c r="G10" s="91">
        <v>80</v>
      </c>
      <c r="H10" s="87"/>
      <c r="I10" s="307">
        <v>6206.6</v>
      </c>
      <c r="J10" s="177">
        <v>982425</v>
      </c>
      <c r="K10" s="102">
        <v>2046</v>
      </c>
      <c r="L10" s="99">
        <v>158.29</v>
      </c>
      <c r="M10" s="105">
        <v>102</v>
      </c>
      <c r="N10" s="87"/>
      <c r="O10" s="179">
        <v>196.2</v>
      </c>
      <c r="P10" s="285">
        <v>36730</v>
      </c>
      <c r="Q10" s="90">
        <v>1300</v>
      </c>
      <c r="R10" s="99">
        <v>187.21</v>
      </c>
      <c r="S10" s="91">
        <v>80</v>
      </c>
    </row>
    <row r="11" spans="1:19" ht="18" customHeight="1" x14ac:dyDescent="0.15">
      <c r="A11" s="79">
        <v>42862</v>
      </c>
      <c r="B11" s="108" t="s">
        <v>33</v>
      </c>
      <c r="C11" s="176"/>
      <c r="D11" s="177"/>
      <c r="E11" s="102"/>
      <c r="F11" s="99"/>
      <c r="G11" s="91"/>
      <c r="H11" s="108" t="s">
        <v>33</v>
      </c>
      <c r="I11" s="307"/>
      <c r="J11" s="177"/>
      <c r="K11" s="102"/>
      <c r="L11" s="99"/>
      <c r="M11" s="105"/>
      <c r="N11" s="108" t="s">
        <v>33</v>
      </c>
      <c r="O11" s="179"/>
      <c r="P11" s="285"/>
      <c r="Q11" s="90"/>
      <c r="R11" s="99"/>
      <c r="S11" s="91"/>
    </row>
    <row r="12" spans="1:19" ht="18" customHeight="1" x14ac:dyDescent="0.15">
      <c r="A12" s="78">
        <v>42863</v>
      </c>
      <c r="B12" s="93"/>
      <c r="C12" s="176">
        <v>10065.299999999999</v>
      </c>
      <c r="D12" s="177">
        <v>1709679</v>
      </c>
      <c r="E12" s="102">
        <v>300</v>
      </c>
      <c r="F12" s="99">
        <v>169.86</v>
      </c>
      <c r="G12" s="91">
        <v>100</v>
      </c>
      <c r="H12" s="93"/>
      <c r="I12" s="307">
        <v>3022.8</v>
      </c>
      <c r="J12" s="177">
        <v>760276</v>
      </c>
      <c r="K12" s="102">
        <v>2046</v>
      </c>
      <c r="L12" s="99">
        <v>251.51</v>
      </c>
      <c r="M12" s="105">
        <v>195</v>
      </c>
      <c r="N12" s="93"/>
      <c r="O12" s="179">
        <v>294.89999999999998</v>
      </c>
      <c r="P12" s="285">
        <v>51368</v>
      </c>
      <c r="Q12" s="90">
        <v>1450</v>
      </c>
      <c r="R12" s="99">
        <v>174.19</v>
      </c>
      <c r="S12" s="91">
        <v>80</v>
      </c>
    </row>
    <row r="13" spans="1:19" ht="18" customHeight="1" x14ac:dyDescent="0.15">
      <c r="A13" s="78">
        <v>42864</v>
      </c>
      <c r="B13" s="176"/>
      <c r="C13" s="176">
        <v>8093.4</v>
      </c>
      <c r="D13" s="177">
        <v>1248960</v>
      </c>
      <c r="E13" s="102">
        <v>1200</v>
      </c>
      <c r="F13" s="99">
        <v>154.32</v>
      </c>
      <c r="G13" s="91">
        <v>135</v>
      </c>
      <c r="H13" s="176"/>
      <c r="I13" s="307">
        <v>8625.9</v>
      </c>
      <c r="J13" s="177">
        <v>1576978</v>
      </c>
      <c r="K13" s="102">
        <v>1511</v>
      </c>
      <c r="L13" s="99">
        <v>182.82</v>
      </c>
      <c r="M13" s="105">
        <v>155</v>
      </c>
      <c r="N13" s="176"/>
      <c r="O13" s="179">
        <v>243.5</v>
      </c>
      <c r="P13" s="285">
        <v>24980</v>
      </c>
      <c r="Q13" s="90">
        <v>1380</v>
      </c>
      <c r="R13" s="99">
        <v>102.59</v>
      </c>
      <c r="S13" s="91">
        <v>80</v>
      </c>
    </row>
    <row r="14" spans="1:19" ht="18" customHeight="1" x14ac:dyDescent="0.15">
      <c r="A14" s="78">
        <v>42865</v>
      </c>
      <c r="B14" s="93"/>
      <c r="C14" s="176">
        <v>5049</v>
      </c>
      <c r="D14" s="177">
        <v>712180</v>
      </c>
      <c r="E14" s="102">
        <v>160</v>
      </c>
      <c r="F14" s="99">
        <v>141.05000000000001</v>
      </c>
      <c r="G14" s="91">
        <v>140</v>
      </c>
      <c r="H14" s="93"/>
      <c r="I14" s="307">
        <v>14581.9</v>
      </c>
      <c r="J14" s="177">
        <v>2615281</v>
      </c>
      <c r="K14" s="102">
        <v>1200</v>
      </c>
      <c r="L14" s="99">
        <v>179.35</v>
      </c>
      <c r="M14" s="105">
        <v>171</v>
      </c>
      <c r="N14" s="93"/>
      <c r="O14" s="179">
        <v>336.7</v>
      </c>
      <c r="P14" s="285">
        <v>41120</v>
      </c>
      <c r="Q14" s="90">
        <v>1380</v>
      </c>
      <c r="R14" s="99">
        <v>122.13</v>
      </c>
      <c r="S14" s="91">
        <v>80</v>
      </c>
    </row>
    <row r="15" spans="1:19" ht="18" customHeight="1" x14ac:dyDescent="0.15">
      <c r="A15" s="78">
        <v>42866</v>
      </c>
      <c r="B15" s="87"/>
      <c r="C15" s="176">
        <v>10311</v>
      </c>
      <c r="D15" s="177">
        <v>1443540</v>
      </c>
      <c r="E15" s="102">
        <v>140</v>
      </c>
      <c r="F15" s="99">
        <v>140</v>
      </c>
      <c r="G15" s="91">
        <v>140</v>
      </c>
      <c r="H15" s="109" t="s">
        <v>21</v>
      </c>
      <c r="I15" s="307"/>
      <c r="J15" s="177"/>
      <c r="K15" s="102"/>
      <c r="L15" s="99"/>
      <c r="M15" s="105"/>
      <c r="N15" s="109" t="s">
        <v>21</v>
      </c>
      <c r="O15" s="179"/>
      <c r="P15" s="285"/>
      <c r="Q15" s="90"/>
      <c r="R15" s="99"/>
      <c r="S15" s="91"/>
    </row>
    <row r="16" spans="1:19" ht="18" customHeight="1" x14ac:dyDescent="0.15">
      <c r="A16" s="78">
        <v>42867</v>
      </c>
      <c r="B16" s="176"/>
      <c r="C16" s="176">
        <v>11758.3</v>
      </c>
      <c r="D16" s="177">
        <v>1792879</v>
      </c>
      <c r="E16" s="102">
        <v>450</v>
      </c>
      <c r="F16" s="99">
        <v>152.47999999999999</v>
      </c>
      <c r="G16" s="91">
        <v>150</v>
      </c>
      <c r="H16" s="176"/>
      <c r="I16" s="307">
        <v>13120.6</v>
      </c>
      <c r="J16" s="177">
        <v>1867034</v>
      </c>
      <c r="K16" s="102">
        <v>260</v>
      </c>
      <c r="L16" s="99">
        <v>142.30000000000001</v>
      </c>
      <c r="M16" s="105">
        <v>138</v>
      </c>
      <c r="N16" s="176"/>
      <c r="O16" s="179">
        <v>91.6</v>
      </c>
      <c r="P16" s="285">
        <v>8099</v>
      </c>
      <c r="Q16" s="90">
        <v>440</v>
      </c>
      <c r="R16" s="99">
        <v>88.42</v>
      </c>
      <c r="S16" s="91">
        <v>80</v>
      </c>
    </row>
    <row r="17" spans="1:23" ht="18" customHeight="1" x14ac:dyDescent="0.15">
      <c r="A17" s="78">
        <v>42868</v>
      </c>
      <c r="B17" s="87"/>
      <c r="C17" s="171">
        <v>17208</v>
      </c>
      <c r="D17" s="172">
        <v>2237040</v>
      </c>
      <c r="E17" s="101">
        <v>130</v>
      </c>
      <c r="F17" s="97">
        <v>130</v>
      </c>
      <c r="G17" s="89">
        <v>130</v>
      </c>
      <c r="H17" s="87"/>
      <c r="I17" s="306">
        <v>7151.6</v>
      </c>
      <c r="J17" s="172">
        <v>1092829</v>
      </c>
      <c r="K17" s="101">
        <v>700</v>
      </c>
      <c r="L17" s="97">
        <v>152.81</v>
      </c>
      <c r="M17" s="104">
        <v>133</v>
      </c>
      <c r="N17" s="109" t="s">
        <v>21</v>
      </c>
      <c r="O17" s="174"/>
      <c r="P17" s="284"/>
      <c r="Q17" s="88"/>
      <c r="R17" s="97"/>
      <c r="S17" s="89"/>
    </row>
    <row r="18" spans="1:23" ht="18" customHeight="1" x14ac:dyDescent="0.15">
      <c r="A18" s="79">
        <v>42869</v>
      </c>
      <c r="B18" s="108" t="s">
        <v>33</v>
      </c>
      <c r="C18" s="176"/>
      <c r="D18" s="177"/>
      <c r="E18" s="102"/>
      <c r="F18" s="99"/>
      <c r="G18" s="91"/>
      <c r="H18" s="108" t="s">
        <v>33</v>
      </c>
      <c r="I18" s="307"/>
      <c r="J18" s="177"/>
      <c r="K18" s="102"/>
      <c r="L18" s="99"/>
      <c r="M18" s="105"/>
      <c r="N18" s="108" t="s">
        <v>33</v>
      </c>
      <c r="O18" s="179"/>
      <c r="P18" s="285"/>
      <c r="Q18" s="90"/>
      <c r="R18" s="99"/>
      <c r="S18" s="91"/>
    </row>
    <row r="19" spans="1:23" ht="18" customHeight="1" thickBot="1" x14ac:dyDescent="0.2">
      <c r="A19" s="81">
        <v>42870</v>
      </c>
      <c r="B19" s="98"/>
      <c r="C19" s="187">
        <v>8042</v>
      </c>
      <c r="D19" s="188">
        <v>1125600</v>
      </c>
      <c r="E19" s="103">
        <v>140</v>
      </c>
      <c r="F19" s="100">
        <v>139.97</v>
      </c>
      <c r="G19" s="96">
        <v>130</v>
      </c>
      <c r="H19" s="109" t="s">
        <v>21</v>
      </c>
      <c r="I19" s="308"/>
      <c r="J19" s="188"/>
      <c r="K19" s="103"/>
      <c r="L19" s="100"/>
      <c r="M19" s="106"/>
      <c r="N19" s="109" t="s">
        <v>21</v>
      </c>
      <c r="O19" s="190"/>
      <c r="P19" s="286"/>
      <c r="Q19" s="95"/>
      <c r="R19" s="100"/>
      <c r="S19" s="96"/>
    </row>
    <row r="20" spans="1:23" s="120" customFormat="1" ht="15" customHeight="1" x14ac:dyDescent="0.15">
      <c r="A20" s="192" t="s">
        <v>5</v>
      </c>
      <c r="B20" s="193">
        <f>+SUM(B6:B19)</f>
        <v>0</v>
      </c>
      <c r="C20" s="287">
        <f>+SUM(C5:C19)</f>
        <v>71207.899999999994</v>
      </c>
      <c r="D20" s="195">
        <f>+SUM(D5:D19)</f>
        <v>10707789</v>
      </c>
      <c r="E20" s="196">
        <f>MAX(E5:E19)</f>
        <v>2000</v>
      </c>
      <c r="F20" s="197">
        <f>+D20/C20</f>
        <v>150.37361023144905</v>
      </c>
      <c r="G20" s="196">
        <f>+MIN(G5:G19)</f>
        <v>80</v>
      </c>
      <c r="H20" s="193">
        <f>+SUM(H6:H19)</f>
        <v>0</v>
      </c>
      <c r="I20" s="194">
        <f>+SUM(I5:I19)</f>
        <v>60155.299999999996</v>
      </c>
      <c r="J20" s="195">
        <f>+SUM(J5:J19)</f>
        <v>10500033</v>
      </c>
      <c r="K20" s="288">
        <f>MAX(K5:K19)</f>
        <v>2046</v>
      </c>
      <c r="L20" s="289">
        <f>+J20/I20</f>
        <v>174.54875962716503</v>
      </c>
      <c r="M20" s="288">
        <f>+MIN(M5:M19)</f>
        <v>70</v>
      </c>
      <c r="N20" s="193">
        <f>+SUM(N6:N19)</f>
        <v>0</v>
      </c>
      <c r="O20" s="199">
        <f>+SUM(O5:O19)</f>
        <v>1324.1999999999998</v>
      </c>
      <c r="P20" s="291">
        <f>+SUM(P5:P19)</f>
        <v>203791</v>
      </c>
      <c r="Q20" s="201">
        <f>MAX(Q5:Q19)</f>
        <v>1500</v>
      </c>
      <c r="R20" s="197">
        <f>+P20/O20</f>
        <v>153.89744751548108</v>
      </c>
      <c r="S20" s="202">
        <f>+MIN(S5:S19)</f>
        <v>80</v>
      </c>
      <c r="T20" s="119"/>
      <c r="U20" s="119"/>
      <c r="V20" s="119"/>
      <c r="W20" s="119"/>
    </row>
    <row r="21" spans="1:23" ht="15" customHeight="1" x14ac:dyDescent="0.15">
      <c r="A21" s="203"/>
      <c r="B21" s="204" t="s">
        <v>6</v>
      </c>
      <c r="C21" s="292" t="s">
        <v>48</v>
      </c>
      <c r="D21" s="205"/>
      <c r="E21" s="206" t="s">
        <v>60</v>
      </c>
      <c r="F21" s="207">
        <f>+D22/D24</f>
        <v>2.7193792541329183</v>
      </c>
      <c r="G21" s="208"/>
      <c r="H21" s="204" t="s">
        <v>6</v>
      </c>
      <c r="I21" s="292" t="s">
        <v>48</v>
      </c>
      <c r="J21" s="205"/>
      <c r="K21" s="206" t="s">
        <v>60</v>
      </c>
      <c r="L21" s="207">
        <f>+J22/J24</f>
        <v>5.3261391370321505</v>
      </c>
      <c r="M21" s="208"/>
      <c r="N21" s="204" t="s">
        <v>6</v>
      </c>
      <c r="O21" s="209" t="s">
        <v>48</v>
      </c>
      <c r="P21" s="309"/>
      <c r="Q21" s="206" t="s">
        <v>39</v>
      </c>
      <c r="R21" s="207">
        <f>+R23/R25</f>
        <v>3.1599860643652131</v>
      </c>
      <c r="S21" s="211"/>
      <c r="T21" s="83"/>
      <c r="U21" s="83"/>
      <c r="V21" s="83"/>
      <c r="W21" s="83"/>
    </row>
    <row r="22" spans="1:23" s="120" customFormat="1" ht="15" customHeight="1" x14ac:dyDescent="0.15">
      <c r="A22" s="212" t="s">
        <v>7</v>
      </c>
      <c r="B22" s="213">
        <f t="shared" ref="B22:N22" si="0">+B20</f>
        <v>0</v>
      </c>
      <c r="C22" s="294">
        <f>+C20+'小女子水揚数量4月 (下)'!C23</f>
        <v>90178.099999999991</v>
      </c>
      <c r="D22" s="215">
        <f>+D20+'小女子水揚数量4月 (下)'!D23</f>
        <v>18710330</v>
      </c>
      <c r="E22" s="216">
        <f>+'小女子水揚3月 (下)'!$E$21</f>
        <v>3800</v>
      </c>
      <c r="F22" s="209">
        <f>+D22/C22</f>
        <v>207.48197178694164</v>
      </c>
      <c r="G22" s="216">
        <f>+'小女子水揚数量4月 (下)'!G23</f>
        <v>50</v>
      </c>
      <c r="H22" s="213">
        <f t="shared" si="0"/>
        <v>0</v>
      </c>
      <c r="I22" s="209">
        <f>+I20+'小女子水揚数量4月 (下)'!I23</f>
        <v>90140.9</v>
      </c>
      <c r="J22" s="218">
        <f>+J20+'小女子水揚数量4月 (下)'!J23</f>
        <v>23798175</v>
      </c>
      <c r="K22" s="219">
        <f>+'小女子水揚3月 (下)'!$K$21</f>
        <v>3302</v>
      </c>
      <c r="L22" s="220">
        <f>+J22/I22</f>
        <v>264.01084302464255</v>
      </c>
      <c r="M22" s="219">
        <f>+'小女子水揚数量4月 (下)'!M23</f>
        <v>57</v>
      </c>
      <c r="N22" s="213">
        <f t="shared" si="0"/>
        <v>0</v>
      </c>
      <c r="O22" s="209">
        <f>+O20+'小女子水揚数量4月 (下)'!O23</f>
        <v>2451.3999999999996</v>
      </c>
      <c r="P22" s="309">
        <f>+P20+'小女子水揚数量4月 (下)'!P23</f>
        <v>507933</v>
      </c>
      <c r="Q22" s="219">
        <f>+'小女子水揚3月 (下)'!Q19</f>
        <v>3100</v>
      </c>
      <c r="R22" s="220">
        <f>+P22/O22</f>
        <v>207.20119115607412</v>
      </c>
      <c r="S22" s="221">
        <f>+'小女子水揚数量4月 (下)'!S23</f>
        <v>30</v>
      </c>
    </row>
    <row r="23" spans="1:23" ht="15" customHeight="1" x14ac:dyDescent="0.15">
      <c r="A23" s="295">
        <v>43235</v>
      </c>
      <c r="B23" s="204"/>
      <c r="C23" s="298" t="s">
        <v>47</v>
      </c>
      <c r="D23" s="223"/>
      <c r="E23" s="224" t="s">
        <v>38</v>
      </c>
      <c r="F23" s="225">
        <f>+D22</f>
        <v>18710330</v>
      </c>
      <c r="G23" s="226"/>
      <c r="H23" s="204" t="s">
        <v>6</v>
      </c>
      <c r="I23" s="292" t="s">
        <v>48</v>
      </c>
      <c r="J23" s="223"/>
      <c r="K23" s="224" t="s">
        <v>38</v>
      </c>
      <c r="L23" s="225">
        <f>+J22</f>
        <v>23798175</v>
      </c>
      <c r="M23" s="226"/>
      <c r="N23" s="204" t="s">
        <v>6</v>
      </c>
      <c r="O23" s="209" t="s">
        <v>48</v>
      </c>
      <c r="P23" s="309"/>
      <c r="Q23" s="224" t="s">
        <v>38</v>
      </c>
      <c r="R23" s="225">
        <f>+P22</f>
        <v>507933</v>
      </c>
      <c r="S23" s="226"/>
    </row>
    <row r="24" spans="1:23" ht="15" customHeight="1" x14ac:dyDescent="0.15">
      <c r="A24" s="203" t="s">
        <v>58</v>
      </c>
      <c r="B24" s="213"/>
      <c r="C24" s="209">
        <v>7738.7</v>
      </c>
      <c r="D24" s="227">
        <v>6880368</v>
      </c>
      <c r="E24" s="216">
        <v>4000</v>
      </c>
      <c r="F24" s="209">
        <f>+D24/C24</f>
        <v>889.0857637587709</v>
      </c>
      <c r="G24" s="216">
        <v>50</v>
      </c>
      <c r="H24" s="213">
        <v>0</v>
      </c>
      <c r="I24" s="209">
        <v>6461.5</v>
      </c>
      <c r="J24" s="227">
        <v>4468185</v>
      </c>
      <c r="K24" s="219">
        <v>3513</v>
      </c>
      <c r="L24" s="220">
        <f>+J24/I24</f>
        <v>691.50893755319976</v>
      </c>
      <c r="M24" s="219">
        <v>362</v>
      </c>
      <c r="N24" s="213">
        <v>0</v>
      </c>
      <c r="O24" s="209">
        <v>301.60000000000002</v>
      </c>
      <c r="P24" s="309">
        <v>160739</v>
      </c>
      <c r="Q24" s="219">
        <v>1950</v>
      </c>
      <c r="R24" s="220">
        <f>+P24/O24</f>
        <v>532.95424403183017</v>
      </c>
      <c r="S24" s="221">
        <v>200</v>
      </c>
      <c r="T24" s="24"/>
      <c r="U24" s="24"/>
      <c r="V24" s="24"/>
    </row>
    <row r="25" spans="1:23" ht="15" customHeight="1" x14ac:dyDescent="0.15">
      <c r="A25" s="229"/>
      <c r="B25" s="204" t="s">
        <v>6</v>
      </c>
      <c r="C25" s="298" t="s">
        <v>47</v>
      </c>
      <c r="D25" s="223"/>
      <c r="E25" s="224" t="s">
        <v>37</v>
      </c>
      <c r="F25" s="225">
        <f>+D24</f>
        <v>6880368</v>
      </c>
      <c r="G25" s="226"/>
      <c r="H25" s="204" t="s">
        <v>6</v>
      </c>
      <c r="I25" s="292" t="s">
        <v>48</v>
      </c>
      <c r="J25" s="223"/>
      <c r="K25" s="224" t="s">
        <v>37</v>
      </c>
      <c r="L25" s="225">
        <f>+J24</f>
        <v>4468185</v>
      </c>
      <c r="M25" s="226"/>
      <c r="N25" s="204" t="s">
        <v>6</v>
      </c>
      <c r="O25" s="209" t="s">
        <v>48</v>
      </c>
      <c r="P25" s="309"/>
      <c r="Q25" s="224" t="s">
        <v>37</v>
      </c>
      <c r="R25" s="225">
        <f>+P24</f>
        <v>160739</v>
      </c>
      <c r="S25" s="226"/>
      <c r="T25" s="25"/>
      <c r="U25" s="21"/>
      <c r="V25" s="23"/>
      <c r="W25" s="25"/>
    </row>
    <row r="26" spans="1:23" ht="15" customHeight="1" x14ac:dyDescent="0.15">
      <c r="A26" s="212" t="s">
        <v>24</v>
      </c>
      <c r="B26" s="230">
        <v>0</v>
      </c>
      <c r="C26" s="230">
        <f>+C22/C24</f>
        <v>11.652874513807228</v>
      </c>
      <c r="D26" s="230">
        <f>+D22/D24</f>
        <v>2.7193792541329183</v>
      </c>
      <c r="E26" s="232">
        <f>+E22/E24</f>
        <v>0.95</v>
      </c>
      <c r="F26" s="232">
        <f t="shared" ref="F26:G26" si="1">+F22/F24</f>
        <v>0.23336553147558461</v>
      </c>
      <c r="G26" s="232">
        <f t="shared" si="1"/>
        <v>1</v>
      </c>
      <c r="H26" s="233">
        <v>0</v>
      </c>
      <c r="I26" s="233">
        <f>+I22/I24</f>
        <v>13.950460419407257</v>
      </c>
      <c r="J26" s="233">
        <f>+J22/J24</f>
        <v>5.3261391370321505</v>
      </c>
      <c r="K26" s="233">
        <f t="shared" ref="K26:M26" si="2">+K22/K24</f>
        <v>0.93993737546256761</v>
      </c>
      <c r="L26" s="233">
        <f t="shared" si="2"/>
        <v>0.38178948772347782</v>
      </c>
      <c r="M26" s="233">
        <f t="shared" si="2"/>
        <v>0.15745856353591159</v>
      </c>
      <c r="N26" s="233">
        <v>0</v>
      </c>
      <c r="O26" s="233">
        <f>+O22/O24</f>
        <v>8.1279840848806355</v>
      </c>
      <c r="P26" s="233">
        <f>+P22/P24</f>
        <v>3.1599860643652131</v>
      </c>
      <c r="Q26" s="233">
        <f t="shared" ref="Q26:S26" si="3">+Q22/Q24</f>
        <v>1.5897435897435896</v>
      </c>
      <c r="R26" s="233">
        <f t="shared" si="3"/>
        <v>0.38877857428920148</v>
      </c>
      <c r="S26" s="235">
        <f t="shared" si="3"/>
        <v>0.15</v>
      </c>
      <c r="T26" s="21"/>
      <c r="U26" s="21"/>
      <c r="V26" s="21"/>
      <c r="W26" s="21"/>
    </row>
    <row r="27" spans="1:23" ht="15" customHeight="1" x14ac:dyDescent="0.15">
      <c r="A27" s="236" t="s">
        <v>34</v>
      </c>
      <c r="B27" s="84"/>
      <c r="C27" s="84" t="s">
        <v>71</v>
      </c>
      <c r="D27" s="165" t="s">
        <v>52</v>
      </c>
      <c r="E27" s="166"/>
      <c r="F27" s="167" t="s">
        <v>46</v>
      </c>
      <c r="G27" s="168"/>
      <c r="H27" s="237" t="s">
        <v>36</v>
      </c>
      <c r="I27" s="238"/>
      <c r="J27" s="239" t="s">
        <v>66</v>
      </c>
      <c r="K27" s="240"/>
      <c r="L27" s="241">
        <f>+F32+'小女子水揚数量4月 (下)'!L28:M28</f>
        <v>594967.5</v>
      </c>
      <c r="M27" s="241"/>
      <c r="N27" s="252"/>
      <c r="O27" s="252"/>
      <c r="P27" s="243"/>
      <c r="Q27" s="114"/>
      <c r="R27" s="114"/>
      <c r="S27" s="115"/>
      <c r="T27" s="21"/>
      <c r="U27" s="21"/>
    </row>
    <row r="28" spans="1:23" ht="15" customHeight="1" x14ac:dyDescent="0.15">
      <c r="A28" s="244" t="s">
        <v>9</v>
      </c>
      <c r="B28" s="245" t="s">
        <v>49</v>
      </c>
      <c r="C28" s="245"/>
      <c r="D28" s="246">
        <v>150030</v>
      </c>
      <c r="E28" s="246"/>
      <c r="F28" s="247">
        <v>294.7</v>
      </c>
      <c r="G28" s="248"/>
      <c r="H28" s="237" t="s">
        <v>83</v>
      </c>
      <c r="I28" s="303"/>
      <c r="J28" s="250" t="s">
        <v>67</v>
      </c>
      <c r="K28" s="250"/>
      <c r="L28" s="246">
        <f>+D32+'小女子水揚数量4月 (下)'!L29:M29</f>
        <v>162760623</v>
      </c>
      <c r="M28" s="246"/>
      <c r="N28" s="272"/>
      <c r="O28" s="252"/>
      <c r="P28" s="243"/>
      <c r="Q28" s="252"/>
      <c r="R28" s="252"/>
      <c r="S28" s="253"/>
    </row>
    <row r="29" spans="1:23" ht="15" customHeight="1" x14ac:dyDescent="0.15">
      <c r="A29" s="244" t="s">
        <v>10</v>
      </c>
      <c r="B29" s="245" t="s">
        <v>49</v>
      </c>
      <c r="C29" s="245"/>
      <c r="D29" s="246">
        <v>270505</v>
      </c>
      <c r="E29" s="246"/>
      <c r="F29" s="247">
        <v>614.29999999999995</v>
      </c>
      <c r="G29" s="248"/>
      <c r="H29" s="254"/>
      <c r="I29" s="208"/>
      <c r="J29" s="255" t="s">
        <v>35</v>
      </c>
      <c r="K29" s="255"/>
      <c r="L29" s="256">
        <f>+L28/L27</f>
        <v>273.56220801976576</v>
      </c>
      <c r="M29" s="256"/>
      <c r="N29" s="252"/>
      <c r="O29" s="217"/>
      <c r="P29" s="114"/>
      <c r="Q29" s="114"/>
      <c r="R29" s="114"/>
      <c r="S29" s="115"/>
      <c r="T29" s="22"/>
      <c r="U29" s="22"/>
    </row>
    <row r="30" spans="1:23" ht="15" customHeight="1" x14ac:dyDescent="0.15">
      <c r="A30" s="244" t="s">
        <v>32</v>
      </c>
      <c r="B30" s="245" t="s">
        <v>49</v>
      </c>
      <c r="C30" s="245"/>
      <c r="D30" s="246">
        <v>2663677</v>
      </c>
      <c r="E30" s="246"/>
      <c r="F30" s="247">
        <v>22589.4</v>
      </c>
      <c r="G30" s="248"/>
      <c r="H30" s="237" t="s">
        <v>51</v>
      </c>
      <c r="I30" s="238"/>
      <c r="J30" s="258" t="s">
        <v>66</v>
      </c>
      <c r="K30" s="259"/>
      <c r="L30" s="260">
        <v>69355.399999999994</v>
      </c>
      <c r="M30" s="260"/>
      <c r="N30" s="261"/>
      <c r="O30" s="262" t="s">
        <v>53</v>
      </c>
      <c r="P30" s="263">
        <f>+L27/L30</f>
        <v>8.5785317365338543</v>
      </c>
      <c r="Q30" s="264"/>
      <c r="R30" s="264"/>
      <c r="S30" s="265"/>
      <c r="T30" s="23"/>
      <c r="U30" s="23"/>
    </row>
    <row r="31" spans="1:23" ht="15" customHeight="1" x14ac:dyDescent="0.15">
      <c r="A31" s="254" t="s">
        <v>12</v>
      </c>
      <c r="B31" s="245" t="s">
        <v>49</v>
      </c>
      <c r="C31" s="266"/>
      <c r="D31" s="267">
        <f>+J20</f>
        <v>10500033</v>
      </c>
      <c r="E31" s="267"/>
      <c r="F31" s="268">
        <f>+I20</f>
        <v>60155.299999999996</v>
      </c>
      <c r="G31" s="269"/>
      <c r="H31" s="237" t="s">
        <v>83</v>
      </c>
      <c r="I31" s="303"/>
      <c r="J31" s="250" t="s">
        <v>67</v>
      </c>
      <c r="K31" s="250"/>
      <c r="L31" s="246">
        <v>39820003</v>
      </c>
      <c r="M31" s="246"/>
      <c r="N31" s="217"/>
      <c r="O31" s="270" t="s">
        <v>53</v>
      </c>
      <c r="P31" s="271">
        <f>+L28/L31</f>
        <v>4.0874086071766493</v>
      </c>
      <c r="Q31" s="272"/>
      <c r="R31" s="272"/>
      <c r="S31" s="273"/>
      <c r="T31" s="82"/>
      <c r="U31" s="82"/>
      <c r="V31" s="82"/>
      <c r="W31" s="82"/>
    </row>
    <row r="32" spans="1:23" ht="15" customHeight="1" x14ac:dyDescent="0.15">
      <c r="A32" s="258" t="s">
        <v>50</v>
      </c>
      <c r="B32" s="274"/>
      <c r="C32" s="259"/>
      <c r="D32" s="267">
        <v>50773918</v>
      </c>
      <c r="E32" s="267"/>
      <c r="F32" s="275">
        <v>323666.2</v>
      </c>
      <c r="G32" s="275"/>
      <c r="H32" s="254"/>
      <c r="I32" s="276"/>
      <c r="J32" s="255" t="s">
        <v>35</v>
      </c>
      <c r="K32" s="255"/>
      <c r="L32" s="277">
        <f>+L31/L30</f>
        <v>574.14423390247919</v>
      </c>
      <c r="M32" s="277"/>
      <c r="N32" s="278"/>
      <c r="O32" s="279" t="s">
        <v>53</v>
      </c>
      <c r="P32" s="280">
        <f>+L29/L32</f>
        <v>0.47646948600415878</v>
      </c>
      <c r="Q32" s="281"/>
      <c r="R32" s="281"/>
      <c r="S32" s="282"/>
      <c r="T32" s="3"/>
      <c r="U32" s="3"/>
      <c r="V32" s="3"/>
      <c r="W32" s="3"/>
    </row>
  </sheetData>
  <mergeCells count="39">
    <mergeCell ref="J31:K31"/>
    <mergeCell ref="L31:M31"/>
    <mergeCell ref="J32:K32"/>
    <mergeCell ref="L32:M32"/>
    <mergeCell ref="A32:C32"/>
    <mergeCell ref="D32:E32"/>
    <mergeCell ref="F32:G32"/>
    <mergeCell ref="D29:E29"/>
    <mergeCell ref="F29:G29"/>
    <mergeCell ref="D31:E31"/>
    <mergeCell ref="F31:G31"/>
    <mergeCell ref="I3:M3"/>
    <mergeCell ref="C3:G3"/>
    <mergeCell ref="F23:G23"/>
    <mergeCell ref="F25:G25"/>
    <mergeCell ref="D28:E28"/>
    <mergeCell ref="F28:G28"/>
    <mergeCell ref="D27:E27"/>
    <mergeCell ref="F27:G27"/>
    <mergeCell ref="H30:I30"/>
    <mergeCell ref="J30:K30"/>
    <mergeCell ref="L30:M30"/>
    <mergeCell ref="H31:I31"/>
    <mergeCell ref="P2:S2"/>
    <mergeCell ref="O3:S3"/>
    <mergeCell ref="L23:M23"/>
    <mergeCell ref="R23:S23"/>
    <mergeCell ref="D30:E30"/>
    <mergeCell ref="F30:G30"/>
    <mergeCell ref="L25:M25"/>
    <mergeCell ref="R25:S25"/>
    <mergeCell ref="H27:I27"/>
    <mergeCell ref="J27:K27"/>
    <mergeCell ref="L27:M27"/>
    <mergeCell ref="H28:I28"/>
    <mergeCell ref="J28:K28"/>
    <mergeCell ref="L28:M28"/>
    <mergeCell ref="J29:K29"/>
    <mergeCell ref="L29:M29"/>
  </mergeCells>
  <phoneticPr fontId="1"/>
  <printOptions horizontalCentered="1" verticalCentered="1"/>
  <pageMargins left="0.39370078740157483" right="0.19685039370078741" top="0.19685039370078741" bottom="7.874015748031496E-2" header="0.19685039370078741" footer="0.39370078740157483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21" sqref="U21"/>
    </sheetView>
  </sheetViews>
  <sheetFormatPr defaultColWidth="9" defaultRowHeight="14.25" x14ac:dyDescent="0.15"/>
  <cols>
    <col min="1" max="1" width="9.625" style="1" customWidth="1"/>
    <col min="2" max="2" width="7.625" style="1" customWidth="1"/>
    <col min="3" max="3" width="10.125" style="1" customWidth="1"/>
    <col min="4" max="4" width="13.125" style="1" customWidth="1"/>
    <col min="5" max="7" width="9.5" style="1" customWidth="1"/>
    <col min="8" max="8" width="7.625" style="1" customWidth="1"/>
    <col min="9" max="9" width="10.25" style="1" customWidth="1"/>
    <col min="10" max="10" width="13.125" style="1" customWidth="1"/>
    <col min="11" max="13" width="9.5" style="1" customWidth="1"/>
    <col min="14" max="14" width="7.625" style="1" customWidth="1"/>
    <col min="15" max="15" width="9.5" style="1" customWidth="1"/>
    <col min="16" max="16" width="12.625" style="1" customWidth="1"/>
    <col min="17" max="19" width="9.625" style="1" customWidth="1"/>
    <col min="20" max="22" width="7.625" style="1" customWidth="1"/>
    <col min="23" max="16384" width="9" style="1"/>
  </cols>
  <sheetData>
    <row r="1" spans="1:19" ht="21" customHeight="1" x14ac:dyDescent="0.2">
      <c r="A1" s="1" t="s">
        <v>30</v>
      </c>
      <c r="C1" s="86" t="s">
        <v>64</v>
      </c>
      <c r="D1" s="86"/>
      <c r="S1" s="15" t="s">
        <v>75</v>
      </c>
    </row>
    <row r="2" spans="1:19" ht="21" customHeight="1" thickBot="1" x14ac:dyDescent="0.25">
      <c r="B2" s="1" t="s">
        <v>65</v>
      </c>
      <c r="F2" s="1" t="s">
        <v>28</v>
      </c>
      <c r="H2" s="2" t="s">
        <v>27</v>
      </c>
      <c r="I2" s="1" t="s">
        <v>41</v>
      </c>
      <c r="L2" s="80" t="s">
        <v>42</v>
      </c>
      <c r="M2" s="1" t="s">
        <v>29</v>
      </c>
      <c r="P2" s="160" t="s">
        <v>119</v>
      </c>
      <c r="Q2" s="161"/>
      <c r="R2" s="161"/>
      <c r="S2" s="161"/>
    </row>
    <row r="3" spans="1:19" ht="21" customHeight="1" x14ac:dyDescent="0.15">
      <c r="A3" s="16" t="s">
        <v>0</v>
      </c>
      <c r="B3" s="113" t="s">
        <v>45</v>
      </c>
      <c r="C3" s="162" t="s">
        <v>54</v>
      </c>
      <c r="D3" s="163"/>
      <c r="E3" s="163"/>
      <c r="F3" s="163"/>
      <c r="G3" s="164"/>
      <c r="H3" s="113" t="s">
        <v>44</v>
      </c>
      <c r="I3" s="162" t="s">
        <v>55</v>
      </c>
      <c r="J3" s="163"/>
      <c r="K3" s="163"/>
      <c r="L3" s="163"/>
      <c r="M3" s="164"/>
      <c r="N3" s="113" t="s">
        <v>62</v>
      </c>
      <c r="O3" s="162" t="s">
        <v>63</v>
      </c>
      <c r="P3" s="163"/>
      <c r="Q3" s="163"/>
      <c r="R3" s="163"/>
      <c r="S3" s="164"/>
    </row>
    <row r="4" spans="1:19" ht="30.95" customHeight="1" thickBot="1" x14ac:dyDescent="0.2">
      <c r="A4" s="17" t="s">
        <v>1</v>
      </c>
      <c r="B4" s="18" t="s">
        <v>4</v>
      </c>
      <c r="C4" s="19" t="s">
        <v>46</v>
      </c>
      <c r="D4" s="19" t="s">
        <v>80</v>
      </c>
      <c r="E4" s="19" t="s">
        <v>3</v>
      </c>
      <c r="F4" s="19" t="s">
        <v>22</v>
      </c>
      <c r="G4" s="20" t="s">
        <v>2</v>
      </c>
      <c r="H4" s="18" t="s">
        <v>4</v>
      </c>
      <c r="I4" s="19" t="s">
        <v>46</v>
      </c>
      <c r="J4" s="19" t="s">
        <v>80</v>
      </c>
      <c r="K4" s="19" t="s">
        <v>3</v>
      </c>
      <c r="L4" s="19" t="s">
        <v>22</v>
      </c>
      <c r="M4" s="20" t="s">
        <v>2</v>
      </c>
      <c r="N4" s="18" t="s">
        <v>4</v>
      </c>
      <c r="O4" s="19" t="s">
        <v>46</v>
      </c>
      <c r="P4" s="19" t="s">
        <v>80</v>
      </c>
      <c r="Q4" s="19" t="s">
        <v>3</v>
      </c>
      <c r="R4" s="19" t="s">
        <v>22</v>
      </c>
      <c r="S4" s="20" t="s">
        <v>2</v>
      </c>
    </row>
    <row r="5" spans="1:19" ht="18" customHeight="1" thickTop="1" x14ac:dyDescent="0.15">
      <c r="A5" s="78">
        <v>42871</v>
      </c>
      <c r="B5" s="87"/>
      <c r="C5" s="171">
        <v>8543</v>
      </c>
      <c r="D5" s="172">
        <v>1281450</v>
      </c>
      <c r="E5" s="101">
        <v>150</v>
      </c>
      <c r="F5" s="97">
        <v>150</v>
      </c>
      <c r="G5" s="89">
        <v>150</v>
      </c>
      <c r="H5" s="87"/>
      <c r="I5" s="172">
        <v>2603</v>
      </c>
      <c r="J5" s="172">
        <v>406855</v>
      </c>
      <c r="K5" s="101">
        <v>205</v>
      </c>
      <c r="L5" s="97">
        <v>156.30000000000001</v>
      </c>
      <c r="M5" s="110">
        <v>155</v>
      </c>
      <c r="N5" s="109" t="s">
        <v>21</v>
      </c>
      <c r="O5" s="174"/>
      <c r="P5" s="284"/>
      <c r="Q5" s="88"/>
      <c r="R5" s="97"/>
      <c r="S5" s="89"/>
    </row>
    <row r="6" spans="1:19" ht="18" customHeight="1" x14ac:dyDescent="0.15">
      <c r="A6" s="78">
        <v>42872</v>
      </c>
      <c r="B6" s="108" t="s">
        <v>33</v>
      </c>
      <c r="C6" s="171"/>
      <c r="D6" s="172"/>
      <c r="E6" s="101"/>
      <c r="F6" s="97"/>
      <c r="G6" s="89"/>
      <c r="H6" s="108" t="s">
        <v>33</v>
      </c>
      <c r="I6" s="171"/>
      <c r="J6" s="172"/>
      <c r="K6" s="101"/>
      <c r="L6" s="97"/>
      <c r="M6" s="110"/>
      <c r="N6" s="108" t="s">
        <v>33</v>
      </c>
      <c r="O6" s="174"/>
      <c r="P6" s="284"/>
      <c r="Q6" s="88"/>
      <c r="R6" s="97"/>
      <c r="S6" s="89"/>
    </row>
    <row r="7" spans="1:19" ht="18" customHeight="1" x14ac:dyDescent="0.15">
      <c r="A7" s="78">
        <v>42873</v>
      </c>
      <c r="B7" s="87"/>
      <c r="C7" s="176">
        <v>8508</v>
      </c>
      <c r="D7" s="177">
        <v>1191120</v>
      </c>
      <c r="E7" s="102">
        <v>140</v>
      </c>
      <c r="F7" s="99">
        <v>140</v>
      </c>
      <c r="G7" s="91">
        <v>140</v>
      </c>
      <c r="H7" s="87"/>
      <c r="I7" s="176">
        <v>4762.1000000000004</v>
      </c>
      <c r="J7" s="177">
        <v>741575</v>
      </c>
      <c r="K7" s="102">
        <v>205</v>
      </c>
      <c r="L7" s="99">
        <v>155.72</v>
      </c>
      <c r="M7" s="111">
        <v>131</v>
      </c>
      <c r="N7" s="87"/>
      <c r="O7" s="179">
        <v>21</v>
      </c>
      <c r="P7" s="285">
        <v>1680</v>
      </c>
      <c r="Q7" s="90">
        <v>80</v>
      </c>
      <c r="R7" s="99">
        <v>80</v>
      </c>
      <c r="S7" s="91">
        <v>80</v>
      </c>
    </row>
    <row r="8" spans="1:19" ht="18" customHeight="1" x14ac:dyDescent="0.15">
      <c r="A8" s="78">
        <v>42874</v>
      </c>
      <c r="B8" s="87"/>
      <c r="C8" s="176">
        <v>14649</v>
      </c>
      <c r="D8" s="177">
        <v>1904890</v>
      </c>
      <c r="E8" s="102">
        <v>150</v>
      </c>
      <c r="F8" s="99">
        <v>130.04</v>
      </c>
      <c r="G8" s="91">
        <v>130</v>
      </c>
      <c r="H8" s="87"/>
      <c r="I8" s="177">
        <v>9205</v>
      </c>
      <c r="J8" s="177">
        <v>1335539</v>
      </c>
      <c r="K8" s="102">
        <v>180</v>
      </c>
      <c r="L8" s="99">
        <v>145.09</v>
      </c>
      <c r="M8" s="111">
        <v>138</v>
      </c>
      <c r="N8" s="109" t="s">
        <v>40</v>
      </c>
      <c r="O8" s="179"/>
      <c r="P8" s="285"/>
      <c r="Q8" s="90"/>
      <c r="R8" s="99"/>
      <c r="S8" s="91"/>
    </row>
    <row r="9" spans="1:19" ht="18" customHeight="1" x14ac:dyDescent="0.15">
      <c r="A9" s="78">
        <v>42875</v>
      </c>
      <c r="B9" s="87"/>
      <c r="C9" s="176">
        <v>4088</v>
      </c>
      <c r="D9" s="177">
        <v>531440</v>
      </c>
      <c r="E9" s="102">
        <v>130</v>
      </c>
      <c r="F9" s="99">
        <v>130</v>
      </c>
      <c r="G9" s="91">
        <v>130</v>
      </c>
      <c r="H9" s="87"/>
      <c r="I9" s="176">
        <v>15218</v>
      </c>
      <c r="J9" s="177">
        <v>2127932</v>
      </c>
      <c r="K9" s="102">
        <v>161</v>
      </c>
      <c r="L9" s="99">
        <v>139.83000000000001</v>
      </c>
      <c r="M9" s="111">
        <v>138</v>
      </c>
      <c r="N9" s="109"/>
      <c r="O9" s="179"/>
      <c r="P9" s="285"/>
      <c r="Q9" s="90"/>
      <c r="R9" s="99"/>
      <c r="S9" s="91"/>
    </row>
    <row r="10" spans="1:19" ht="18" customHeight="1" x14ac:dyDescent="0.15">
      <c r="A10" s="78">
        <v>42876</v>
      </c>
      <c r="B10" s="108" t="s">
        <v>33</v>
      </c>
      <c r="C10" s="176"/>
      <c r="D10" s="177"/>
      <c r="E10" s="102"/>
      <c r="F10" s="99"/>
      <c r="G10" s="91"/>
      <c r="H10" s="108" t="s">
        <v>33</v>
      </c>
      <c r="I10" s="176"/>
      <c r="J10" s="177"/>
      <c r="K10" s="102"/>
      <c r="L10" s="99"/>
      <c r="M10" s="111"/>
      <c r="N10" s="108" t="s">
        <v>33</v>
      </c>
      <c r="O10" s="179"/>
      <c r="P10" s="285"/>
      <c r="Q10" s="90"/>
      <c r="R10" s="99"/>
      <c r="S10" s="91"/>
    </row>
    <row r="11" spans="1:19" ht="18" customHeight="1" x14ac:dyDescent="0.15">
      <c r="A11" s="78">
        <v>42877</v>
      </c>
      <c r="B11" s="92"/>
      <c r="C11" s="176">
        <v>1780</v>
      </c>
      <c r="D11" s="177">
        <v>231400</v>
      </c>
      <c r="E11" s="102">
        <v>130</v>
      </c>
      <c r="F11" s="99">
        <v>130</v>
      </c>
      <c r="G11" s="91">
        <v>130</v>
      </c>
      <c r="H11" s="92"/>
      <c r="I11" s="176">
        <v>12422</v>
      </c>
      <c r="J11" s="177">
        <v>1758504</v>
      </c>
      <c r="K11" s="102">
        <v>162</v>
      </c>
      <c r="L11" s="99">
        <v>141.56</v>
      </c>
      <c r="M11" s="111">
        <v>139</v>
      </c>
      <c r="N11" s="109"/>
      <c r="O11" s="179"/>
      <c r="P11" s="285"/>
      <c r="Q11" s="90"/>
      <c r="R11" s="99"/>
      <c r="S11" s="91"/>
    </row>
    <row r="12" spans="1:19" ht="18" customHeight="1" x14ac:dyDescent="0.15">
      <c r="A12" s="78">
        <v>42878</v>
      </c>
      <c r="B12" s="92"/>
      <c r="C12" s="176">
        <v>5683</v>
      </c>
      <c r="D12" s="177">
        <v>738790</v>
      </c>
      <c r="E12" s="102">
        <v>130</v>
      </c>
      <c r="F12" s="99">
        <v>130</v>
      </c>
      <c r="G12" s="91">
        <v>130</v>
      </c>
      <c r="H12" s="92"/>
      <c r="I12" s="177">
        <v>6113</v>
      </c>
      <c r="J12" s="177">
        <v>810556</v>
      </c>
      <c r="K12" s="102">
        <v>136</v>
      </c>
      <c r="L12" s="99">
        <v>132.6</v>
      </c>
      <c r="M12" s="111">
        <v>132</v>
      </c>
      <c r="N12" s="109"/>
      <c r="O12" s="179"/>
      <c r="P12" s="285"/>
      <c r="Q12" s="90"/>
      <c r="R12" s="99"/>
      <c r="S12" s="91"/>
    </row>
    <row r="13" spans="1:19" ht="18" customHeight="1" x14ac:dyDescent="0.15">
      <c r="A13" s="78">
        <v>42879</v>
      </c>
      <c r="B13" s="93"/>
      <c r="C13" s="176">
        <v>3089.6</v>
      </c>
      <c r="D13" s="177">
        <v>432544</v>
      </c>
      <c r="E13" s="102">
        <v>140</v>
      </c>
      <c r="F13" s="99">
        <v>140</v>
      </c>
      <c r="G13" s="91">
        <v>140</v>
      </c>
      <c r="H13" s="93"/>
      <c r="I13" s="176">
        <v>3678</v>
      </c>
      <c r="J13" s="177">
        <v>490422</v>
      </c>
      <c r="K13" s="102">
        <v>141</v>
      </c>
      <c r="L13" s="99">
        <v>133.34</v>
      </c>
      <c r="M13" s="111">
        <v>133</v>
      </c>
      <c r="N13" s="109"/>
      <c r="O13" s="179"/>
      <c r="P13" s="285"/>
      <c r="Q13" s="90"/>
      <c r="R13" s="99"/>
      <c r="S13" s="91"/>
    </row>
    <row r="14" spans="1:19" ht="18" customHeight="1" x14ac:dyDescent="0.15">
      <c r="A14" s="78">
        <v>42880</v>
      </c>
      <c r="B14" s="93"/>
      <c r="C14" s="176">
        <v>5915</v>
      </c>
      <c r="D14" s="177">
        <v>709800</v>
      </c>
      <c r="E14" s="102">
        <v>120</v>
      </c>
      <c r="F14" s="99">
        <v>120</v>
      </c>
      <c r="G14" s="91">
        <v>120</v>
      </c>
      <c r="H14" s="93"/>
      <c r="I14" s="176">
        <v>6349</v>
      </c>
      <c r="J14" s="177">
        <v>780927</v>
      </c>
      <c r="K14" s="102">
        <v>123</v>
      </c>
      <c r="L14" s="99">
        <v>123</v>
      </c>
      <c r="M14" s="111">
        <v>123</v>
      </c>
      <c r="N14" s="109"/>
      <c r="O14" s="179"/>
      <c r="P14" s="285"/>
      <c r="Q14" s="90"/>
      <c r="R14" s="99"/>
      <c r="S14" s="91"/>
    </row>
    <row r="15" spans="1:19" ht="18" customHeight="1" x14ac:dyDescent="0.15">
      <c r="A15" s="78">
        <v>42881</v>
      </c>
      <c r="B15" s="93"/>
      <c r="C15" s="176">
        <v>6599</v>
      </c>
      <c r="D15" s="177">
        <v>792150</v>
      </c>
      <c r="E15" s="102">
        <v>130</v>
      </c>
      <c r="F15" s="99">
        <v>120.04</v>
      </c>
      <c r="G15" s="91">
        <v>120</v>
      </c>
      <c r="H15" s="93"/>
      <c r="I15" s="177">
        <v>5241</v>
      </c>
      <c r="J15" s="177">
        <v>1166340</v>
      </c>
      <c r="K15" s="102">
        <v>129</v>
      </c>
      <c r="L15" s="99">
        <v>126.21</v>
      </c>
      <c r="M15" s="111">
        <v>126</v>
      </c>
      <c r="N15" s="109"/>
      <c r="O15" s="179"/>
      <c r="P15" s="285"/>
      <c r="Q15" s="90"/>
      <c r="R15" s="99"/>
      <c r="S15" s="91"/>
    </row>
    <row r="16" spans="1:19" ht="18" customHeight="1" x14ac:dyDescent="0.15">
      <c r="A16" s="78">
        <v>42882</v>
      </c>
      <c r="B16" s="109"/>
      <c r="C16" s="176">
        <v>6569</v>
      </c>
      <c r="D16" s="177">
        <v>723094</v>
      </c>
      <c r="E16" s="102">
        <v>128</v>
      </c>
      <c r="F16" s="99">
        <v>110.08</v>
      </c>
      <c r="G16" s="91">
        <v>110</v>
      </c>
      <c r="H16" s="109"/>
      <c r="I16" s="176">
        <v>6854</v>
      </c>
      <c r="J16" s="177">
        <v>807474</v>
      </c>
      <c r="K16" s="102">
        <v>123</v>
      </c>
      <c r="L16" s="99">
        <v>117.81</v>
      </c>
      <c r="M16" s="111">
        <v>110</v>
      </c>
      <c r="N16" s="109"/>
      <c r="O16" s="179"/>
      <c r="P16" s="285"/>
      <c r="Q16" s="90"/>
      <c r="R16" s="99"/>
      <c r="S16" s="91"/>
    </row>
    <row r="17" spans="1:23" ht="18" customHeight="1" x14ac:dyDescent="0.15">
      <c r="A17" s="78">
        <v>42883</v>
      </c>
      <c r="B17" s="108" t="s">
        <v>33</v>
      </c>
      <c r="C17" s="171"/>
      <c r="D17" s="172"/>
      <c r="E17" s="101"/>
      <c r="F17" s="97"/>
      <c r="G17" s="89"/>
      <c r="H17" s="108" t="s">
        <v>33</v>
      </c>
      <c r="I17" s="171"/>
      <c r="J17" s="172"/>
      <c r="K17" s="101"/>
      <c r="L17" s="97"/>
      <c r="M17" s="110"/>
      <c r="N17" s="108" t="s">
        <v>33</v>
      </c>
      <c r="O17" s="174"/>
      <c r="P17" s="284"/>
      <c r="Q17" s="88"/>
      <c r="R17" s="97"/>
      <c r="S17" s="89"/>
    </row>
    <row r="18" spans="1:23" ht="18" customHeight="1" x14ac:dyDescent="0.15">
      <c r="A18" s="78">
        <v>42884</v>
      </c>
      <c r="B18" s="87"/>
      <c r="C18" s="176">
        <v>15301</v>
      </c>
      <c r="D18" s="177">
        <v>1530100</v>
      </c>
      <c r="E18" s="102">
        <v>100</v>
      </c>
      <c r="F18" s="99">
        <v>100</v>
      </c>
      <c r="G18" s="91">
        <v>100</v>
      </c>
      <c r="H18" s="87"/>
      <c r="I18" s="177">
        <v>10641</v>
      </c>
      <c r="J18" s="177">
        <v>1270713</v>
      </c>
      <c r="K18" s="102">
        <v>123</v>
      </c>
      <c r="L18" s="99">
        <v>119.42</v>
      </c>
      <c r="M18" s="111">
        <v>30</v>
      </c>
      <c r="N18" s="87"/>
      <c r="O18" s="179"/>
      <c r="P18" s="285"/>
      <c r="Q18" s="90"/>
      <c r="R18" s="99"/>
      <c r="S18" s="91"/>
    </row>
    <row r="19" spans="1:23" ht="18" customHeight="1" x14ac:dyDescent="0.15">
      <c r="A19" s="78">
        <v>42885</v>
      </c>
      <c r="B19" s="87"/>
      <c r="C19" s="176">
        <v>20811</v>
      </c>
      <c r="D19" s="177">
        <v>1872990</v>
      </c>
      <c r="E19" s="102">
        <v>90</v>
      </c>
      <c r="F19" s="99">
        <v>90</v>
      </c>
      <c r="G19" s="91">
        <v>90</v>
      </c>
      <c r="H19" s="87"/>
      <c r="I19" s="177">
        <v>10000</v>
      </c>
      <c r="J19" s="177">
        <v>1030000</v>
      </c>
      <c r="K19" s="102">
        <v>103</v>
      </c>
      <c r="L19" s="99">
        <v>103</v>
      </c>
      <c r="M19" s="111">
        <v>103</v>
      </c>
      <c r="N19" s="87"/>
      <c r="O19" s="179"/>
      <c r="P19" s="285"/>
      <c r="Q19" s="90"/>
      <c r="R19" s="99"/>
      <c r="S19" s="91"/>
    </row>
    <row r="20" spans="1:23" ht="18" customHeight="1" thickBot="1" x14ac:dyDescent="0.2">
      <c r="A20" s="78">
        <v>42886</v>
      </c>
      <c r="B20" s="94"/>
      <c r="C20" s="187"/>
      <c r="D20" s="188"/>
      <c r="E20" s="103"/>
      <c r="F20" s="100"/>
      <c r="G20" s="96"/>
      <c r="H20" s="94"/>
      <c r="I20" s="187">
        <v>11269</v>
      </c>
      <c r="J20" s="188">
        <v>1164931</v>
      </c>
      <c r="K20" s="103">
        <v>111</v>
      </c>
      <c r="L20" s="100">
        <v>103.37</v>
      </c>
      <c r="M20" s="112">
        <v>103</v>
      </c>
      <c r="N20" s="186" t="s">
        <v>40</v>
      </c>
      <c r="O20" s="190"/>
      <c r="P20" s="286"/>
      <c r="Q20" s="95"/>
      <c r="R20" s="100"/>
      <c r="S20" s="96"/>
    </row>
    <row r="21" spans="1:23" s="120" customFormat="1" ht="15" customHeight="1" x14ac:dyDescent="0.15">
      <c r="A21" s="192" t="s">
        <v>5</v>
      </c>
      <c r="B21" s="193">
        <f>+SUM(B6:B20)</f>
        <v>0</v>
      </c>
      <c r="C21" s="194">
        <f>+SUM(C5:C20)</f>
        <v>101535.6</v>
      </c>
      <c r="D21" s="195">
        <f>+SUM(D5:D20)</f>
        <v>11939768</v>
      </c>
      <c r="E21" s="196">
        <f>MAX(E5:E20)</f>
        <v>150</v>
      </c>
      <c r="F21" s="197">
        <f>+D21/C21</f>
        <v>117.59193819704615</v>
      </c>
      <c r="G21" s="196">
        <f>+MIN(G5:G20)</f>
        <v>90</v>
      </c>
      <c r="H21" s="193">
        <f>+SUM(H6:H20)</f>
        <v>0</v>
      </c>
      <c r="I21" s="287">
        <f>+SUM(I5:I20)</f>
        <v>104355.1</v>
      </c>
      <c r="J21" s="195">
        <f>+SUM(J5:J20)</f>
        <v>13891768</v>
      </c>
      <c r="K21" s="288">
        <f>MAX(K5:K20)</f>
        <v>205</v>
      </c>
      <c r="L21" s="289">
        <f>+J21/I21</f>
        <v>133.12016374858536</v>
      </c>
      <c r="M21" s="198">
        <f>+MIN(M5:M20)</f>
        <v>30</v>
      </c>
      <c r="N21" s="290">
        <f>+SUM(N6:N20)</f>
        <v>0</v>
      </c>
      <c r="O21" s="199">
        <f>+SUM(O5:O20)</f>
        <v>21</v>
      </c>
      <c r="P21" s="291">
        <f>+SUM(P5:P20)</f>
        <v>1680</v>
      </c>
      <c r="Q21" s="201">
        <f>MAX(Q5:Q20)</f>
        <v>80</v>
      </c>
      <c r="R21" s="197">
        <f>+P21/O21</f>
        <v>80</v>
      </c>
      <c r="S21" s="202">
        <f>+MIN(S5:S20)</f>
        <v>80</v>
      </c>
      <c r="T21" s="119"/>
      <c r="U21" s="119"/>
      <c r="V21" s="119"/>
      <c r="W21" s="119"/>
    </row>
    <row r="22" spans="1:23" ht="15" customHeight="1" x14ac:dyDescent="0.15">
      <c r="A22" s="203"/>
      <c r="B22" s="204" t="s">
        <v>6</v>
      </c>
      <c r="C22" s="205" t="s">
        <v>48</v>
      </c>
      <c r="D22" s="205"/>
      <c r="E22" s="206" t="s">
        <v>39</v>
      </c>
      <c r="F22" s="207">
        <f>+F24/F26</f>
        <v>0</v>
      </c>
      <c r="G22" s="208"/>
      <c r="H22" s="204" t="s">
        <v>6</v>
      </c>
      <c r="I22" s="292" t="s">
        <v>48</v>
      </c>
      <c r="J22" s="205"/>
      <c r="K22" s="206" t="s">
        <v>39</v>
      </c>
      <c r="L22" s="207">
        <f>+L24/L26</f>
        <v>7.8407660537795403</v>
      </c>
      <c r="M22" s="208"/>
      <c r="N22" s="204" t="s">
        <v>6</v>
      </c>
      <c r="O22" s="292" t="s">
        <v>48</v>
      </c>
      <c r="P22" s="292"/>
      <c r="Q22" s="206" t="s">
        <v>39</v>
      </c>
      <c r="R22" s="207">
        <f>+R24/R26</f>
        <v>3.1704377904553342</v>
      </c>
      <c r="S22" s="293"/>
      <c r="T22" s="83"/>
      <c r="U22" s="83"/>
      <c r="V22" s="83"/>
      <c r="W22" s="83"/>
    </row>
    <row r="23" spans="1:23" s="120" customFormat="1" ht="15" customHeight="1" x14ac:dyDescent="0.15">
      <c r="A23" s="212" t="s">
        <v>7</v>
      </c>
      <c r="B23" s="213">
        <f t="shared" ref="B23:N23" si="0">+B21</f>
        <v>0</v>
      </c>
      <c r="C23" s="214">
        <f>+C21+'小女子水揚数量5月 (上)'!C22</f>
        <v>191713.7</v>
      </c>
      <c r="D23" s="215">
        <f>+D21+'小女子水揚数量5月 (上)'!D22</f>
        <v>30650098</v>
      </c>
      <c r="E23" s="216">
        <f>+'小女子水揚数量4月 (上)'!E22</f>
        <v>3800</v>
      </c>
      <c r="F23" s="209">
        <f>+D23/C23</f>
        <v>159.87432301395256</v>
      </c>
      <c r="G23" s="216">
        <f>+'小女子水揚数量4月 (上)'!G22</f>
        <v>50</v>
      </c>
      <c r="H23" s="213">
        <f t="shared" si="0"/>
        <v>0</v>
      </c>
      <c r="I23" s="209">
        <f>+I21+'小女子水揚数量5月 (上)'!I22</f>
        <v>194496</v>
      </c>
      <c r="J23" s="218">
        <f>+J21+'小女子水揚数量5月 (上)'!J22</f>
        <v>37689943</v>
      </c>
      <c r="K23" s="219">
        <f>+'小女子水揚3月 (下)'!$K$21</f>
        <v>3302</v>
      </c>
      <c r="L23" s="220">
        <f>+J23/I23</f>
        <v>193.78261249588681</v>
      </c>
      <c r="M23" s="219">
        <f t="shared" si="0"/>
        <v>30</v>
      </c>
      <c r="N23" s="219">
        <f t="shared" si="0"/>
        <v>0</v>
      </c>
      <c r="O23" s="294">
        <f>+O21+'小女子水揚数量5月 (上)'!O22</f>
        <v>2472.3999999999996</v>
      </c>
      <c r="P23" s="210">
        <f>+P21+'小女子水揚数量5月 (上)'!P22</f>
        <v>509613</v>
      </c>
      <c r="Q23" s="219">
        <f>+'小女子水揚3月 (下)'!$Q$21</f>
        <v>3100</v>
      </c>
      <c r="R23" s="220">
        <f>+P23/O23</f>
        <v>206.12077333764765</v>
      </c>
      <c r="S23" s="221">
        <f>+S21</f>
        <v>80</v>
      </c>
    </row>
    <row r="24" spans="1:23" ht="15" customHeight="1" x14ac:dyDescent="0.15">
      <c r="A24" s="295">
        <v>42886</v>
      </c>
      <c r="B24" s="204" t="s">
        <v>6</v>
      </c>
      <c r="C24" s="223" t="s">
        <v>47</v>
      </c>
      <c r="D24" s="296" t="s">
        <v>78</v>
      </c>
      <c r="E24" s="297"/>
      <c r="F24" s="225"/>
      <c r="G24" s="226"/>
      <c r="H24" s="204" t="s">
        <v>6</v>
      </c>
      <c r="I24" s="292" t="s">
        <v>48</v>
      </c>
      <c r="J24" s="223"/>
      <c r="K24" s="224" t="s">
        <v>38</v>
      </c>
      <c r="L24" s="225">
        <f>+J23</f>
        <v>37689943</v>
      </c>
      <c r="M24" s="226"/>
      <c r="N24" s="204" t="s">
        <v>6</v>
      </c>
      <c r="O24" s="292" t="s">
        <v>48</v>
      </c>
      <c r="P24" s="298"/>
      <c r="Q24" s="224" t="s">
        <v>38</v>
      </c>
      <c r="R24" s="225">
        <f>+P23</f>
        <v>509613</v>
      </c>
      <c r="S24" s="226"/>
    </row>
    <row r="25" spans="1:23" ht="15" customHeight="1" x14ac:dyDescent="0.15">
      <c r="A25" s="203" t="s">
        <v>58</v>
      </c>
      <c r="B25" s="213"/>
      <c r="C25" s="217">
        <v>7972</v>
      </c>
      <c r="D25" s="227">
        <v>6914328</v>
      </c>
      <c r="E25" s="216">
        <v>4000</v>
      </c>
      <c r="F25" s="209">
        <f>+D25/C25</f>
        <v>867.32664325137978</v>
      </c>
      <c r="G25" s="216">
        <v>50</v>
      </c>
      <c r="H25" s="213">
        <v>0</v>
      </c>
      <c r="I25" s="209">
        <v>13895.6</v>
      </c>
      <c r="J25" s="227">
        <v>4806921</v>
      </c>
      <c r="K25" s="219">
        <v>3513</v>
      </c>
      <c r="L25" s="220">
        <f>+J25/I25</f>
        <v>345.93115806442324</v>
      </c>
      <c r="M25" s="219">
        <v>10</v>
      </c>
      <c r="N25" s="213">
        <v>0</v>
      </c>
      <c r="O25" s="294">
        <v>301.60000000000002</v>
      </c>
      <c r="P25" s="210">
        <v>160739</v>
      </c>
      <c r="Q25" s="219">
        <v>1950</v>
      </c>
      <c r="R25" s="220">
        <f>+P25/O25</f>
        <v>532.95424403183017</v>
      </c>
      <c r="S25" s="221">
        <v>200</v>
      </c>
      <c r="T25" s="24"/>
      <c r="U25" s="24"/>
      <c r="V25" s="24"/>
    </row>
    <row r="26" spans="1:23" ht="15" customHeight="1" x14ac:dyDescent="0.15">
      <c r="A26" s="229"/>
      <c r="B26" s="204" t="s">
        <v>6</v>
      </c>
      <c r="C26" s="223" t="s">
        <v>47</v>
      </c>
      <c r="D26" s="296" t="s">
        <v>79</v>
      </c>
      <c r="E26" s="297"/>
      <c r="F26" s="225">
        <f>+D25</f>
        <v>6914328</v>
      </c>
      <c r="G26" s="226"/>
      <c r="H26" s="204" t="s">
        <v>6</v>
      </c>
      <c r="I26" s="292" t="s">
        <v>48</v>
      </c>
      <c r="J26" s="223"/>
      <c r="K26" s="224" t="s">
        <v>37</v>
      </c>
      <c r="L26" s="225">
        <f>+J25</f>
        <v>4806921</v>
      </c>
      <c r="M26" s="226"/>
      <c r="N26" s="204" t="s">
        <v>6</v>
      </c>
      <c r="O26" s="292" t="s">
        <v>48</v>
      </c>
      <c r="P26" s="298"/>
      <c r="Q26" s="224" t="s">
        <v>37</v>
      </c>
      <c r="R26" s="225">
        <f>+P25</f>
        <v>160739</v>
      </c>
      <c r="S26" s="226"/>
      <c r="T26" s="25"/>
      <c r="U26" s="21"/>
      <c r="V26" s="23"/>
      <c r="W26" s="25"/>
    </row>
    <row r="27" spans="1:23" ht="15" customHeight="1" x14ac:dyDescent="0.15">
      <c r="A27" s="212" t="s">
        <v>24</v>
      </c>
      <c r="B27" s="230">
        <v>0</v>
      </c>
      <c r="C27" s="231">
        <f>+C23/C25</f>
        <v>24.048381836427499</v>
      </c>
      <c r="D27" s="230">
        <f t="shared" ref="D27:G27" si="1">+D23/D25</f>
        <v>4.4328383033029386</v>
      </c>
      <c r="E27" s="230">
        <f t="shared" si="1"/>
        <v>0.95</v>
      </c>
      <c r="F27" s="230">
        <f t="shared" si="1"/>
        <v>0.18433000330143867</v>
      </c>
      <c r="G27" s="230">
        <f t="shared" si="1"/>
        <v>1</v>
      </c>
      <c r="H27" s="230">
        <v>0</v>
      </c>
      <c r="I27" s="230">
        <f>+I23/I25</f>
        <v>13.99694867440053</v>
      </c>
      <c r="J27" s="230">
        <f t="shared" ref="J27:M27" si="2">+J23/J25</f>
        <v>7.8407660537795403</v>
      </c>
      <c r="K27" s="230">
        <f t="shared" si="2"/>
        <v>0.93993737546256761</v>
      </c>
      <c r="L27" s="230">
        <f t="shared" si="2"/>
        <v>0.5601768096870835</v>
      </c>
      <c r="M27" s="230">
        <f t="shared" si="2"/>
        <v>3</v>
      </c>
      <c r="N27" s="233">
        <v>0</v>
      </c>
      <c r="O27" s="233">
        <f>+O23/O25</f>
        <v>8.1976127320954895</v>
      </c>
      <c r="P27" s="233">
        <f t="shared" ref="P27:S27" si="3">+P23/P25</f>
        <v>3.1704377904553342</v>
      </c>
      <c r="Q27" s="233">
        <f t="shared" si="3"/>
        <v>1.5897435897435896</v>
      </c>
      <c r="R27" s="233">
        <f t="shared" si="3"/>
        <v>0.38675134994391241</v>
      </c>
      <c r="S27" s="299">
        <f t="shared" si="3"/>
        <v>0.4</v>
      </c>
      <c r="T27" s="21"/>
      <c r="U27" s="21"/>
      <c r="V27" s="21"/>
      <c r="W27" s="21"/>
    </row>
    <row r="28" spans="1:23" ht="15" customHeight="1" x14ac:dyDescent="0.15">
      <c r="A28" s="236" t="s">
        <v>34</v>
      </c>
      <c r="B28" s="84"/>
      <c r="C28" s="84" t="s">
        <v>76</v>
      </c>
      <c r="D28" s="165" t="s">
        <v>52</v>
      </c>
      <c r="E28" s="166"/>
      <c r="F28" s="167" t="s">
        <v>46</v>
      </c>
      <c r="G28" s="168"/>
      <c r="H28" s="300" t="s">
        <v>36</v>
      </c>
      <c r="I28" s="301"/>
      <c r="J28" s="258" t="s">
        <v>50</v>
      </c>
      <c r="K28" s="259"/>
      <c r="L28" s="302">
        <v>1077095.8999999999</v>
      </c>
      <c r="M28" s="302"/>
      <c r="N28" s="252"/>
      <c r="O28" s="252"/>
      <c r="P28" s="243"/>
      <c r="Q28" s="114"/>
      <c r="R28" s="114"/>
      <c r="S28" s="115"/>
      <c r="T28" s="21"/>
      <c r="U28" s="21"/>
    </row>
    <row r="29" spans="1:23" ht="15" customHeight="1" x14ac:dyDescent="0.15">
      <c r="A29" s="244" t="s">
        <v>9</v>
      </c>
      <c r="B29" s="245" t="s">
        <v>49</v>
      </c>
      <c r="C29" s="245"/>
      <c r="D29" s="246">
        <v>24652844</v>
      </c>
      <c r="E29" s="246"/>
      <c r="F29" s="247">
        <v>189976</v>
      </c>
      <c r="G29" s="248"/>
      <c r="H29" s="237" t="s">
        <v>77</v>
      </c>
      <c r="I29" s="303"/>
      <c r="J29" s="250" t="s">
        <v>56</v>
      </c>
      <c r="K29" s="250"/>
      <c r="L29" s="246">
        <v>225793617</v>
      </c>
      <c r="M29" s="246"/>
      <c r="N29" s="272"/>
      <c r="O29" s="252"/>
      <c r="P29" s="243"/>
      <c r="Q29" s="252"/>
      <c r="R29" s="252"/>
      <c r="S29" s="253"/>
    </row>
    <row r="30" spans="1:23" ht="15" customHeight="1" x14ac:dyDescent="0.15">
      <c r="A30" s="244" t="s">
        <v>10</v>
      </c>
      <c r="B30" s="245" t="s">
        <v>49</v>
      </c>
      <c r="C30" s="245"/>
      <c r="D30" s="246">
        <v>431088</v>
      </c>
      <c r="E30" s="246"/>
      <c r="F30" s="247">
        <v>4596</v>
      </c>
      <c r="G30" s="248"/>
      <c r="H30" s="254"/>
      <c r="I30" s="208"/>
      <c r="J30" s="255" t="s">
        <v>35</v>
      </c>
      <c r="K30" s="255"/>
      <c r="L30" s="277">
        <f>+L29/L28</f>
        <v>209.63186007856871</v>
      </c>
      <c r="M30" s="277"/>
      <c r="N30" s="252"/>
      <c r="O30" s="217"/>
      <c r="P30" s="114"/>
      <c r="Q30" s="116"/>
      <c r="R30" s="116"/>
      <c r="S30" s="117"/>
      <c r="T30" s="22"/>
      <c r="U30" s="22"/>
    </row>
    <row r="31" spans="1:23" ht="15" customHeight="1" x14ac:dyDescent="0.15">
      <c r="A31" s="244" t="s">
        <v>32</v>
      </c>
      <c r="B31" s="245" t="s">
        <v>49</v>
      </c>
      <c r="C31" s="245"/>
      <c r="D31" s="246">
        <v>4908312</v>
      </c>
      <c r="E31" s="246"/>
      <c r="F31" s="247">
        <v>37173</v>
      </c>
      <c r="G31" s="248"/>
      <c r="H31" s="237" t="s">
        <v>51</v>
      </c>
      <c r="I31" s="238"/>
      <c r="J31" s="304" t="s">
        <v>50</v>
      </c>
      <c r="K31" s="250"/>
      <c r="L31" s="260">
        <v>87646.7</v>
      </c>
      <c r="M31" s="260"/>
      <c r="N31" s="261"/>
      <c r="O31" s="262" t="s">
        <v>53</v>
      </c>
      <c r="P31" s="263">
        <f>+L28/L31</f>
        <v>12.289063935093962</v>
      </c>
      <c r="Q31" s="264"/>
      <c r="R31" s="264"/>
      <c r="S31" s="265"/>
      <c r="T31" s="23"/>
      <c r="U31" s="23"/>
    </row>
    <row r="32" spans="1:23" ht="15" customHeight="1" x14ac:dyDescent="0.15">
      <c r="A32" s="254" t="s">
        <v>12</v>
      </c>
      <c r="B32" s="245" t="s">
        <v>49</v>
      </c>
      <c r="C32" s="266"/>
      <c r="D32" s="267">
        <f>+J21</f>
        <v>13891768</v>
      </c>
      <c r="E32" s="267"/>
      <c r="F32" s="268">
        <f>+I21</f>
        <v>104355.1</v>
      </c>
      <c r="G32" s="269"/>
      <c r="H32" s="237" t="s">
        <v>77</v>
      </c>
      <c r="I32" s="303"/>
      <c r="J32" s="305" t="s">
        <v>56</v>
      </c>
      <c r="K32" s="305"/>
      <c r="L32" s="246">
        <v>41123267</v>
      </c>
      <c r="M32" s="246"/>
      <c r="N32" s="217"/>
      <c r="O32" s="270" t="s">
        <v>53</v>
      </c>
      <c r="P32" s="271">
        <f>+L29/L32</f>
        <v>5.4906536730167863</v>
      </c>
      <c r="Q32" s="272"/>
      <c r="R32" s="272"/>
      <c r="S32" s="273"/>
      <c r="T32" s="82"/>
      <c r="U32" s="82"/>
      <c r="V32" s="82"/>
      <c r="W32" s="82"/>
    </row>
    <row r="33" spans="1:23" ht="15" customHeight="1" x14ac:dyDescent="0.15">
      <c r="A33" s="258" t="s">
        <v>50</v>
      </c>
      <c r="B33" s="274"/>
      <c r="C33" s="259"/>
      <c r="D33" s="267">
        <v>63022994</v>
      </c>
      <c r="E33" s="267"/>
      <c r="F33" s="275">
        <v>482128.4</v>
      </c>
      <c r="G33" s="275"/>
      <c r="H33" s="254"/>
      <c r="I33" s="276"/>
      <c r="J33" s="255" t="s">
        <v>35</v>
      </c>
      <c r="K33" s="255"/>
      <c r="L33" s="277">
        <f>+L32/L31</f>
        <v>469.1935577722835</v>
      </c>
      <c r="M33" s="277"/>
      <c r="N33" s="278"/>
      <c r="O33" s="279" t="s">
        <v>53</v>
      </c>
      <c r="P33" s="280">
        <f>+L30/L33</f>
        <v>0.44679185510111069</v>
      </c>
      <c r="Q33" s="281"/>
      <c r="R33" s="281"/>
      <c r="S33" s="282"/>
      <c r="T33" s="3"/>
      <c r="U33" s="3"/>
      <c r="V33" s="3"/>
      <c r="W33" s="3"/>
    </row>
    <row r="34" spans="1:23" x14ac:dyDescent="0.15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</row>
  </sheetData>
  <mergeCells count="41">
    <mergeCell ref="J33:K33"/>
    <mergeCell ref="L33:M33"/>
    <mergeCell ref="H29:I29"/>
    <mergeCell ref="J29:K29"/>
    <mergeCell ref="L29:M29"/>
    <mergeCell ref="H31:I31"/>
    <mergeCell ref="J31:K31"/>
    <mergeCell ref="L31:M31"/>
    <mergeCell ref="H32:I32"/>
    <mergeCell ref="J32:K32"/>
    <mergeCell ref="L32:M32"/>
    <mergeCell ref="D30:E30"/>
    <mergeCell ref="F30:G30"/>
    <mergeCell ref="J30:K30"/>
    <mergeCell ref="L30:M30"/>
    <mergeCell ref="D29:E29"/>
    <mergeCell ref="F29:G29"/>
    <mergeCell ref="R26:S26"/>
    <mergeCell ref="D28:E28"/>
    <mergeCell ref="F28:G28"/>
    <mergeCell ref="H28:I28"/>
    <mergeCell ref="J28:K28"/>
    <mergeCell ref="L28:M28"/>
    <mergeCell ref="F26:G26"/>
    <mergeCell ref="D26:E26"/>
    <mergeCell ref="P2:S2"/>
    <mergeCell ref="D31:E31"/>
    <mergeCell ref="F31:G31"/>
    <mergeCell ref="A33:C33"/>
    <mergeCell ref="D33:E33"/>
    <mergeCell ref="F33:G33"/>
    <mergeCell ref="D32:E32"/>
    <mergeCell ref="F32:G32"/>
    <mergeCell ref="C3:G3"/>
    <mergeCell ref="I3:M3"/>
    <mergeCell ref="O3:S3"/>
    <mergeCell ref="F24:G24"/>
    <mergeCell ref="L24:M24"/>
    <mergeCell ref="R24:S24"/>
    <mergeCell ref="D24:E24"/>
    <mergeCell ref="L26:M26"/>
  </mergeCells>
  <phoneticPr fontId="1"/>
  <printOptions horizontalCentered="1" verticalCentered="1"/>
  <pageMargins left="0.39370078740157483" right="0.19685039370078741" top="0.19685039370078741" bottom="7.874015748031496E-2" header="0.19685039370078741" footer="0.39370078740157483"/>
  <pageSetup paperSize="9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W13" sqref="W13"/>
    </sheetView>
  </sheetViews>
  <sheetFormatPr defaultColWidth="9" defaultRowHeight="14.25" x14ac:dyDescent="0.15"/>
  <cols>
    <col min="1" max="1" width="9.625" style="1" customWidth="1"/>
    <col min="2" max="2" width="7.625" style="1" customWidth="1"/>
    <col min="3" max="3" width="10.25" style="1" customWidth="1"/>
    <col min="4" max="4" width="13.125" style="1" customWidth="1"/>
    <col min="5" max="7" width="9.625" style="1" customWidth="1"/>
    <col min="8" max="8" width="7.625" style="1" customWidth="1"/>
    <col min="9" max="9" width="10.125" style="1" customWidth="1"/>
    <col min="10" max="10" width="13.125" style="1" customWidth="1"/>
    <col min="11" max="13" width="9.625" style="1" customWidth="1"/>
    <col min="14" max="14" width="7.625" style="1" customWidth="1"/>
    <col min="15" max="15" width="10.125" style="1" customWidth="1"/>
    <col min="16" max="16" width="13.125" style="1" customWidth="1"/>
    <col min="17" max="19" width="9.625" style="1" customWidth="1"/>
    <col min="20" max="22" width="7.625" style="1" customWidth="1"/>
    <col min="23" max="16384" width="9" style="1"/>
  </cols>
  <sheetData>
    <row r="1" spans="1:19" ht="21" customHeight="1" x14ac:dyDescent="0.2">
      <c r="A1" s="1" t="s">
        <v>30</v>
      </c>
      <c r="C1" s="86" t="s">
        <v>64</v>
      </c>
      <c r="D1" s="86"/>
      <c r="S1" s="15" t="s">
        <v>81</v>
      </c>
    </row>
    <row r="2" spans="1:19" ht="21" customHeight="1" thickBot="1" x14ac:dyDescent="0.25">
      <c r="B2" s="1" t="s">
        <v>65</v>
      </c>
      <c r="F2" s="1" t="s">
        <v>28</v>
      </c>
      <c r="H2" s="2" t="s">
        <v>27</v>
      </c>
      <c r="I2" s="1" t="s">
        <v>41</v>
      </c>
      <c r="L2" s="80" t="s">
        <v>42</v>
      </c>
      <c r="M2" s="1" t="s">
        <v>29</v>
      </c>
      <c r="P2" s="160" t="s">
        <v>119</v>
      </c>
      <c r="Q2" s="161"/>
      <c r="R2" s="161"/>
      <c r="S2" s="161"/>
    </row>
    <row r="3" spans="1:19" ht="21" customHeight="1" x14ac:dyDescent="0.15">
      <c r="A3" s="16" t="s">
        <v>0</v>
      </c>
      <c r="B3" s="121" t="s">
        <v>45</v>
      </c>
      <c r="C3" s="162" t="s">
        <v>97</v>
      </c>
      <c r="D3" s="163"/>
      <c r="E3" s="163"/>
      <c r="F3" s="163"/>
      <c r="G3" s="164"/>
      <c r="H3" s="121" t="s">
        <v>44</v>
      </c>
      <c r="I3" s="162" t="s">
        <v>98</v>
      </c>
      <c r="J3" s="163"/>
      <c r="K3" s="163"/>
      <c r="L3" s="163"/>
      <c r="M3" s="164"/>
      <c r="N3" s="121" t="s">
        <v>62</v>
      </c>
      <c r="O3" s="162" t="s">
        <v>99</v>
      </c>
      <c r="P3" s="163"/>
      <c r="Q3" s="163"/>
      <c r="R3" s="163"/>
      <c r="S3" s="164"/>
    </row>
    <row r="4" spans="1:19" ht="30.95" customHeight="1" thickBot="1" x14ac:dyDescent="0.2">
      <c r="A4" s="17" t="s">
        <v>1</v>
      </c>
      <c r="B4" s="18" t="s">
        <v>4</v>
      </c>
      <c r="C4" s="19" t="s">
        <v>46</v>
      </c>
      <c r="D4" s="19" t="s">
        <v>90</v>
      </c>
      <c r="E4" s="19" t="s">
        <v>3</v>
      </c>
      <c r="F4" s="19" t="s">
        <v>22</v>
      </c>
      <c r="G4" s="20" t="s">
        <v>2</v>
      </c>
      <c r="H4" s="18" t="s">
        <v>4</v>
      </c>
      <c r="I4" s="19" t="s">
        <v>46</v>
      </c>
      <c r="J4" s="19" t="s">
        <v>90</v>
      </c>
      <c r="K4" s="19" t="s">
        <v>3</v>
      </c>
      <c r="L4" s="19" t="s">
        <v>22</v>
      </c>
      <c r="M4" s="20" t="s">
        <v>2</v>
      </c>
      <c r="N4" s="18" t="s">
        <v>4</v>
      </c>
      <c r="O4" s="19" t="s">
        <v>46</v>
      </c>
      <c r="P4" s="19" t="s">
        <v>90</v>
      </c>
      <c r="Q4" s="19" t="s">
        <v>3</v>
      </c>
      <c r="R4" s="19" t="s">
        <v>22</v>
      </c>
      <c r="S4" s="20" t="s">
        <v>2</v>
      </c>
    </row>
    <row r="5" spans="1:19" ht="18" customHeight="1" thickTop="1" x14ac:dyDescent="0.15">
      <c r="A5" s="78">
        <v>42887</v>
      </c>
      <c r="B5" s="109" t="s">
        <v>21</v>
      </c>
      <c r="C5" s="171"/>
      <c r="D5" s="172"/>
      <c r="E5" s="101"/>
      <c r="F5" s="97"/>
      <c r="G5" s="89"/>
      <c r="H5" s="93"/>
      <c r="I5" s="171">
        <v>8252</v>
      </c>
      <c r="J5" s="173">
        <v>808696</v>
      </c>
      <c r="K5" s="97">
        <v>98</v>
      </c>
      <c r="L5" s="97">
        <v>98</v>
      </c>
      <c r="M5" s="110">
        <v>98</v>
      </c>
      <c r="N5" s="93" t="s">
        <v>82</v>
      </c>
      <c r="O5" s="174"/>
      <c r="P5" s="175"/>
      <c r="Q5" s="88"/>
      <c r="R5" s="97"/>
      <c r="S5" s="89"/>
    </row>
    <row r="6" spans="1:19" ht="18" customHeight="1" x14ac:dyDescent="0.15">
      <c r="A6" s="78">
        <v>42888</v>
      </c>
      <c r="B6" s="109"/>
      <c r="C6" s="171">
        <v>10094</v>
      </c>
      <c r="D6" s="172">
        <v>919022</v>
      </c>
      <c r="E6" s="101">
        <v>109</v>
      </c>
      <c r="F6" s="97">
        <v>91.05</v>
      </c>
      <c r="G6" s="89">
        <v>91</v>
      </c>
      <c r="H6" s="87"/>
      <c r="I6" s="171">
        <v>8249</v>
      </c>
      <c r="J6" s="173">
        <v>819951</v>
      </c>
      <c r="K6" s="97">
        <v>99.4</v>
      </c>
      <c r="L6" s="97">
        <v>99.4</v>
      </c>
      <c r="M6" s="111">
        <v>99.4</v>
      </c>
      <c r="N6" s="87"/>
      <c r="O6" s="174"/>
      <c r="P6" s="175"/>
      <c r="Q6" s="88"/>
      <c r="R6" s="97"/>
      <c r="S6" s="89"/>
    </row>
    <row r="7" spans="1:19" ht="18" customHeight="1" x14ac:dyDescent="0.15">
      <c r="A7" s="78">
        <v>42889</v>
      </c>
      <c r="B7" s="109" t="s">
        <v>21</v>
      </c>
      <c r="C7" s="176"/>
      <c r="D7" s="177"/>
      <c r="E7" s="102"/>
      <c r="F7" s="99"/>
      <c r="G7" s="91"/>
      <c r="H7" s="87"/>
      <c r="I7" s="176">
        <v>3364</v>
      </c>
      <c r="J7" s="178">
        <v>336400</v>
      </c>
      <c r="K7" s="99">
        <v>100</v>
      </c>
      <c r="L7" s="99">
        <v>100</v>
      </c>
      <c r="M7" s="111">
        <v>100</v>
      </c>
      <c r="N7" s="87"/>
      <c r="O7" s="179"/>
      <c r="P7" s="180"/>
      <c r="Q7" s="90"/>
      <c r="R7" s="99"/>
      <c r="S7" s="91"/>
    </row>
    <row r="8" spans="1:19" ht="18" customHeight="1" x14ac:dyDescent="0.15">
      <c r="A8" s="78">
        <v>42890</v>
      </c>
      <c r="B8" s="108" t="s">
        <v>33</v>
      </c>
      <c r="C8" s="176"/>
      <c r="D8" s="177"/>
      <c r="E8" s="102"/>
      <c r="F8" s="99"/>
      <c r="G8" s="91"/>
      <c r="H8" s="108" t="s">
        <v>33</v>
      </c>
      <c r="I8" s="176"/>
      <c r="J8" s="178"/>
      <c r="K8" s="99"/>
      <c r="L8" s="99"/>
      <c r="M8" s="111"/>
      <c r="N8" s="108" t="s">
        <v>33</v>
      </c>
      <c r="O8" s="179"/>
      <c r="P8" s="180"/>
      <c r="Q8" s="90"/>
      <c r="R8" s="99"/>
      <c r="S8" s="91"/>
    </row>
    <row r="9" spans="1:19" ht="18" customHeight="1" x14ac:dyDescent="0.15">
      <c r="A9" s="78">
        <v>42891</v>
      </c>
      <c r="B9" s="87"/>
      <c r="C9" s="176">
        <v>24614</v>
      </c>
      <c r="D9" s="177">
        <v>2133030</v>
      </c>
      <c r="E9" s="102">
        <v>90</v>
      </c>
      <c r="F9" s="99">
        <v>86.66</v>
      </c>
      <c r="G9" s="91">
        <v>80</v>
      </c>
      <c r="H9" s="87"/>
      <c r="I9" s="176">
        <v>7545</v>
      </c>
      <c r="J9" s="178">
        <v>754500</v>
      </c>
      <c r="K9" s="99">
        <v>100</v>
      </c>
      <c r="L9" s="99">
        <v>100</v>
      </c>
      <c r="M9" s="111">
        <v>100</v>
      </c>
      <c r="N9" s="87"/>
      <c r="O9" s="179"/>
      <c r="P9" s="180"/>
      <c r="Q9" s="90"/>
      <c r="R9" s="99"/>
      <c r="S9" s="91"/>
    </row>
    <row r="10" spans="1:19" ht="18" customHeight="1" x14ac:dyDescent="0.15">
      <c r="A10" s="78">
        <v>42892</v>
      </c>
      <c r="B10" s="87"/>
      <c r="C10" s="176">
        <v>20101</v>
      </c>
      <c r="D10" s="177">
        <v>1761295</v>
      </c>
      <c r="E10" s="102">
        <v>100</v>
      </c>
      <c r="F10" s="99">
        <v>87.62</v>
      </c>
      <c r="G10" s="91">
        <v>81</v>
      </c>
      <c r="H10" s="87"/>
      <c r="I10" s="176">
        <v>10161</v>
      </c>
      <c r="J10" s="178">
        <v>1019913</v>
      </c>
      <c r="K10" s="99">
        <v>101</v>
      </c>
      <c r="L10" s="99">
        <v>100.38</v>
      </c>
      <c r="M10" s="111">
        <v>99.8</v>
      </c>
      <c r="N10" s="87"/>
      <c r="O10" s="179"/>
      <c r="P10" s="180"/>
      <c r="Q10" s="90"/>
      <c r="R10" s="99"/>
      <c r="S10" s="91"/>
    </row>
    <row r="11" spans="1:19" ht="18" customHeight="1" x14ac:dyDescent="0.15">
      <c r="A11" s="78">
        <v>42893</v>
      </c>
      <c r="B11" s="108" t="s">
        <v>33</v>
      </c>
      <c r="C11" s="176"/>
      <c r="D11" s="177"/>
      <c r="E11" s="102"/>
      <c r="F11" s="99"/>
      <c r="G11" s="91"/>
      <c r="H11" s="108" t="s">
        <v>33</v>
      </c>
      <c r="I11" s="176"/>
      <c r="J11" s="178"/>
      <c r="K11" s="99"/>
      <c r="L11" s="99"/>
      <c r="M11" s="111"/>
      <c r="N11" s="108" t="s">
        <v>33</v>
      </c>
      <c r="O11" s="179"/>
      <c r="P11" s="180"/>
      <c r="Q11" s="90"/>
      <c r="R11" s="99"/>
      <c r="S11" s="91"/>
    </row>
    <row r="12" spans="1:19" ht="18" customHeight="1" x14ac:dyDescent="0.15">
      <c r="A12" s="78">
        <v>42894</v>
      </c>
      <c r="B12" s="93"/>
      <c r="C12" s="176">
        <v>21259</v>
      </c>
      <c r="D12" s="177">
        <v>1600587</v>
      </c>
      <c r="E12" s="102">
        <v>76</v>
      </c>
      <c r="F12" s="99">
        <v>75.290000000000006</v>
      </c>
      <c r="G12" s="91">
        <v>75</v>
      </c>
      <c r="H12" s="93"/>
      <c r="I12" s="176">
        <v>12582</v>
      </c>
      <c r="J12" s="178">
        <v>1044561</v>
      </c>
      <c r="K12" s="99">
        <v>100</v>
      </c>
      <c r="L12" s="99">
        <v>83.02</v>
      </c>
      <c r="M12" s="111">
        <v>83</v>
      </c>
      <c r="N12" s="93"/>
      <c r="O12" s="179"/>
      <c r="P12" s="180"/>
      <c r="Q12" s="90"/>
      <c r="R12" s="99"/>
      <c r="S12" s="91"/>
    </row>
    <row r="13" spans="1:19" ht="18" customHeight="1" x14ac:dyDescent="0.15">
      <c r="A13" s="78">
        <v>42895</v>
      </c>
      <c r="B13" s="93"/>
      <c r="C13" s="176">
        <v>7089</v>
      </c>
      <c r="D13" s="177">
        <v>460785</v>
      </c>
      <c r="E13" s="102">
        <v>65</v>
      </c>
      <c r="F13" s="99">
        <v>65</v>
      </c>
      <c r="G13" s="91">
        <v>65</v>
      </c>
      <c r="H13" s="93"/>
      <c r="I13" s="176">
        <v>13148</v>
      </c>
      <c r="J13" s="178">
        <v>1001878</v>
      </c>
      <c r="K13" s="99">
        <v>76.2</v>
      </c>
      <c r="L13" s="99">
        <v>76.2</v>
      </c>
      <c r="M13" s="111">
        <v>76.2</v>
      </c>
      <c r="N13" s="93"/>
      <c r="O13" s="179"/>
      <c r="P13" s="180"/>
      <c r="Q13" s="90"/>
      <c r="R13" s="99"/>
      <c r="S13" s="91"/>
    </row>
    <row r="14" spans="1:19" ht="18" customHeight="1" x14ac:dyDescent="0.15">
      <c r="A14" s="78">
        <v>42896</v>
      </c>
      <c r="B14" s="93"/>
      <c r="C14" s="176">
        <v>17138</v>
      </c>
      <c r="D14" s="177">
        <v>1233936</v>
      </c>
      <c r="E14" s="102">
        <v>72</v>
      </c>
      <c r="F14" s="99">
        <v>72</v>
      </c>
      <c r="G14" s="91">
        <v>72</v>
      </c>
      <c r="H14" s="93"/>
      <c r="I14" s="176">
        <v>9340</v>
      </c>
      <c r="J14" s="178">
        <v>733191</v>
      </c>
      <c r="K14" s="99">
        <v>78.5</v>
      </c>
      <c r="L14" s="99">
        <v>78.5</v>
      </c>
      <c r="M14" s="111">
        <v>78.5</v>
      </c>
      <c r="N14" s="93"/>
      <c r="O14" s="179"/>
      <c r="P14" s="180"/>
      <c r="Q14" s="90"/>
      <c r="R14" s="99"/>
      <c r="S14" s="91"/>
    </row>
    <row r="15" spans="1:19" ht="18" customHeight="1" x14ac:dyDescent="0.15">
      <c r="A15" s="78">
        <v>42897</v>
      </c>
      <c r="B15" s="108" t="s">
        <v>33</v>
      </c>
      <c r="C15" s="176"/>
      <c r="D15" s="177"/>
      <c r="E15" s="102"/>
      <c r="F15" s="99"/>
      <c r="G15" s="91"/>
      <c r="H15" s="108" t="s">
        <v>33</v>
      </c>
      <c r="I15" s="176"/>
      <c r="J15" s="178"/>
      <c r="K15" s="99"/>
      <c r="L15" s="99"/>
      <c r="M15" s="111"/>
      <c r="N15" s="108" t="s">
        <v>33</v>
      </c>
      <c r="O15" s="179"/>
      <c r="P15" s="180"/>
      <c r="Q15" s="90"/>
      <c r="R15" s="99"/>
      <c r="S15" s="91"/>
    </row>
    <row r="16" spans="1:19" ht="18" customHeight="1" x14ac:dyDescent="0.15">
      <c r="A16" s="78">
        <v>42898</v>
      </c>
      <c r="B16" s="87"/>
      <c r="C16" s="176">
        <v>11842</v>
      </c>
      <c r="D16" s="177">
        <v>864466</v>
      </c>
      <c r="E16" s="102">
        <v>73</v>
      </c>
      <c r="F16" s="99">
        <v>73</v>
      </c>
      <c r="G16" s="91">
        <v>73</v>
      </c>
      <c r="H16" s="87"/>
      <c r="I16" s="176">
        <v>13950</v>
      </c>
      <c r="J16" s="178">
        <v>1026720</v>
      </c>
      <c r="K16" s="99">
        <v>73.599999999999994</v>
      </c>
      <c r="L16" s="99">
        <v>73.599999999999994</v>
      </c>
      <c r="M16" s="111">
        <v>73.599999999999994</v>
      </c>
      <c r="N16" s="87"/>
      <c r="O16" s="179"/>
      <c r="P16" s="180"/>
      <c r="Q16" s="90"/>
      <c r="R16" s="99"/>
      <c r="S16" s="91"/>
    </row>
    <row r="17" spans="1:23" ht="18" customHeight="1" x14ac:dyDescent="0.15">
      <c r="A17" s="78">
        <v>42899</v>
      </c>
      <c r="B17" s="87"/>
      <c r="C17" s="171">
        <v>12380</v>
      </c>
      <c r="D17" s="172">
        <v>866600</v>
      </c>
      <c r="E17" s="101">
        <v>70</v>
      </c>
      <c r="F17" s="97">
        <v>70</v>
      </c>
      <c r="G17" s="89">
        <v>70</v>
      </c>
      <c r="H17" s="87"/>
      <c r="I17" s="171">
        <v>6040</v>
      </c>
      <c r="J17" s="173">
        <v>407701</v>
      </c>
      <c r="K17" s="97">
        <v>67.5</v>
      </c>
      <c r="L17" s="97">
        <v>67.5</v>
      </c>
      <c r="M17" s="110">
        <v>67.5</v>
      </c>
      <c r="N17" s="87"/>
      <c r="O17" s="174"/>
      <c r="P17" s="175"/>
      <c r="Q17" s="88"/>
      <c r="R17" s="97"/>
      <c r="S17" s="89"/>
    </row>
    <row r="18" spans="1:23" ht="18" customHeight="1" x14ac:dyDescent="0.15">
      <c r="A18" s="78">
        <v>42900</v>
      </c>
      <c r="B18" s="108" t="s">
        <v>33</v>
      </c>
      <c r="C18" s="176"/>
      <c r="D18" s="177"/>
      <c r="E18" s="102"/>
      <c r="F18" s="99"/>
      <c r="G18" s="91"/>
      <c r="H18" s="108" t="s">
        <v>33</v>
      </c>
      <c r="I18" s="176"/>
      <c r="J18" s="178"/>
      <c r="K18" s="99"/>
      <c r="L18" s="99"/>
      <c r="M18" s="111"/>
      <c r="N18" s="108" t="s">
        <v>33</v>
      </c>
      <c r="O18" s="179"/>
      <c r="P18" s="180"/>
      <c r="Q18" s="90"/>
      <c r="R18" s="99"/>
      <c r="S18" s="91"/>
    </row>
    <row r="19" spans="1:23" ht="18" customHeight="1" x14ac:dyDescent="0.15">
      <c r="A19" s="78">
        <v>42901</v>
      </c>
      <c r="B19" s="122"/>
      <c r="C19" s="181">
        <v>18852</v>
      </c>
      <c r="D19" s="182">
        <v>1527012</v>
      </c>
      <c r="E19" s="123">
        <v>81</v>
      </c>
      <c r="F19" s="124">
        <v>81</v>
      </c>
      <c r="G19" s="125">
        <v>81</v>
      </c>
      <c r="H19" s="122"/>
      <c r="I19" s="181">
        <v>3462</v>
      </c>
      <c r="J19" s="183">
        <v>235763</v>
      </c>
      <c r="K19" s="124">
        <v>68.099999999999994</v>
      </c>
      <c r="L19" s="124">
        <v>68.099999999999994</v>
      </c>
      <c r="M19" s="126">
        <v>68.099999999999994</v>
      </c>
      <c r="N19" s="122"/>
      <c r="O19" s="184"/>
      <c r="P19" s="185"/>
      <c r="Q19" s="127"/>
      <c r="R19" s="124"/>
      <c r="S19" s="125"/>
    </row>
    <row r="20" spans="1:23" ht="18" customHeight="1" thickBot="1" x14ac:dyDescent="0.2">
      <c r="A20" s="78"/>
      <c r="B20" s="186" t="s">
        <v>40</v>
      </c>
      <c r="C20" s="187"/>
      <c r="D20" s="188"/>
      <c r="E20" s="103"/>
      <c r="F20" s="100"/>
      <c r="G20" s="96"/>
      <c r="H20" s="186" t="s">
        <v>40</v>
      </c>
      <c r="I20" s="187"/>
      <c r="J20" s="189"/>
      <c r="K20" s="100"/>
      <c r="L20" s="100"/>
      <c r="M20" s="112"/>
      <c r="N20" s="98"/>
      <c r="O20" s="190"/>
      <c r="P20" s="191"/>
      <c r="Q20" s="95"/>
      <c r="R20" s="100"/>
      <c r="S20" s="96"/>
    </row>
    <row r="21" spans="1:23" s="120" customFormat="1" ht="15" customHeight="1" x14ac:dyDescent="0.15">
      <c r="A21" s="192" t="s">
        <v>5</v>
      </c>
      <c r="B21" s="193">
        <f>+SUM(B6:B20)</f>
        <v>0</v>
      </c>
      <c r="C21" s="194">
        <f>+SUM(C5:C20)</f>
        <v>143369</v>
      </c>
      <c r="D21" s="195">
        <f>+SUM(D5:D20)</f>
        <v>11366733</v>
      </c>
      <c r="E21" s="196">
        <f>MAX(E5:E20)</f>
        <v>109</v>
      </c>
      <c r="F21" s="197">
        <f>+D21/C21</f>
        <v>79.283059796748248</v>
      </c>
      <c r="G21" s="196">
        <f>+MIN(G5:G20)</f>
        <v>65</v>
      </c>
      <c r="H21" s="193">
        <f>+SUM(H6:H20)</f>
        <v>0</v>
      </c>
      <c r="I21" s="194">
        <f>+SUM(I5:I20)</f>
        <v>96093</v>
      </c>
      <c r="J21" s="195">
        <f>+SUM(J5:J20)</f>
        <v>8189274</v>
      </c>
      <c r="K21" s="198">
        <f>MAX(K5:K20)</f>
        <v>101</v>
      </c>
      <c r="L21" s="198">
        <f>+J21/I21</f>
        <v>85.222378321001528</v>
      </c>
      <c r="M21" s="198">
        <f>+MIN(M5:M20)</f>
        <v>67.5</v>
      </c>
      <c r="N21" s="193">
        <f>+SUM(N6:N20)</f>
        <v>0</v>
      </c>
      <c r="O21" s="199">
        <f>+SUM(O5:O20)</f>
        <v>0</v>
      </c>
      <c r="P21" s="200">
        <f>+SUM(P5:P20)</f>
        <v>0</v>
      </c>
      <c r="Q21" s="201">
        <f>MAX(Q5:Q20)</f>
        <v>0</v>
      </c>
      <c r="R21" s="197">
        <v>0</v>
      </c>
      <c r="S21" s="202">
        <f>+MIN(S5:S20)</f>
        <v>0</v>
      </c>
      <c r="T21" s="119"/>
      <c r="U21" s="119"/>
      <c r="V21" s="119"/>
      <c r="W21" s="119"/>
    </row>
    <row r="22" spans="1:23" ht="15" customHeight="1" x14ac:dyDescent="0.15">
      <c r="A22" s="203"/>
      <c r="B22" s="204" t="s">
        <v>6</v>
      </c>
      <c r="C22" s="205" t="s">
        <v>48</v>
      </c>
      <c r="D22" s="205"/>
      <c r="E22" s="206" t="s">
        <v>60</v>
      </c>
      <c r="F22" s="207">
        <f>+D23/D25</f>
        <v>6.076729778597711</v>
      </c>
      <c r="G22" s="208"/>
      <c r="H22" s="204" t="s">
        <v>6</v>
      </c>
      <c r="I22" s="205" t="s">
        <v>48</v>
      </c>
      <c r="J22" s="205"/>
      <c r="K22" s="206" t="s">
        <v>60</v>
      </c>
      <c r="L22" s="207">
        <f>+J23/J25</f>
        <v>9.5440755111224007</v>
      </c>
      <c r="M22" s="208"/>
      <c r="N22" s="204" t="s">
        <v>6</v>
      </c>
      <c r="O22" s="209" t="s">
        <v>48</v>
      </c>
      <c r="P22" s="210"/>
      <c r="Q22" s="206" t="s">
        <v>39</v>
      </c>
      <c r="R22" s="207">
        <f>+R24/R26</f>
        <v>3.1704377904553342</v>
      </c>
      <c r="S22" s="211"/>
      <c r="T22" s="83"/>
      <c r="U22" s="83"/>
      <c r="V22" s="83"/>
      <c r="W22" s="83"/>
    </row>
    <row r="23" spans="1:23" s="120" customFormat="1" ht="15" customHeight="1" x14ac:dyDescent="0.15">
      <c r="A23" s="212" t="s">
        <v>7</v>
      </c>
      <c r="B23" s="213">
        <f t="shared" ref="B23:N23" si="0">+B21</f>
        <v>0</v>
      </c>
      <c r="C23" s="214">
        <f>+C21+'小女子水揚数量5月 (下)'!C23</f>
        <v>335082.7</v>
      </c>
      <c r="D23" s="215">
        <f>+D21+'小女子水揚数量5月 (下)'!D23</f>
        <v>42016831</v>
      </c>
      <c r="E23" s="216">
        <f>+'小女子水揚3月 (下)'!$E$21</f>
        <v>3800</v>
      </c>
      <c r="F23" s="209">
        <f>+D23/C23</f>
        <v>125.39242103516534</v>
      </c>
      <c r="G23" s="216">
        <f t="shared" si="0"/>
        <v>65</v>
      </c>
      <c r="H23" s="213">
        <f t="shared" si="0"/>
        <v>0</v>
      </c>
      <c r="I23" s="217">
        <v>294579</v>
      </c>
      <c r="J23" s="218">
        <v>45877617</v>
      </c>
      <c r="K23" s="219">
        <f>+'小女子水揚3月 (下)'!$K$21</f>
        <v>3302</v>
      </c>
      <c r="L23" s="220">
        <f>+J23/I23</f>
        <v>155.73960465613638</v>
      </c>
      <c r="M23" s="219">
        <v>30</v>
      </c>
      <c r="N23" s="213">
        <f t="shared" si="0"/>
        <v>0</v>
      </c>
      <c r="O23" s="209">
        <f>+O21+'小女子水揚数量5月 (下)'!O23</f>
        <v>2472.3999999999996</v>
      </c>
      <c r="P23" s="210">
        <f>+P21+'小女子水揚数量5月 (下)'!P23</f>
        <v>509613</v>
      </c>
      <c r="Q23" s="219">
        <f>+'小女子水揚3月 (下)'!Q19</f>
        <v>3100</v>
      </c>
      <c r="R23" s="220">
        <f>+P23/O23</f>
        <v>206.12077333764765</v>
      </c>
      <c r="S23" s="221">
        <v>50</v>
      </c>
    </row>
    <row r="24" spans="1:23" s="120" customFormat="1" ht="15" customHeight="1" x14ac:dyDescent="0.15">
      <c r="A24" s="222" t="s">
        <v>86</v>
      </c>
      <c r="B24" s="204" t="s">
        <v>6</v>
      </c>
      <c r="C24" s="223" t="s">
        <v>47</v>
      </c>
      <c r="D24" s="223"/>
      <c r="E24" s="224" t="s">
        <v>38</v>
      </c>
      <c r="F24" s="225">
        <f>+D23</f>
        <v>42016831</v>
      </c>
      <c r="G24" s="226"/>
      <c r="H24" s="204" t="s">
        <v>6</v>
      </c>
      <c r="I24" s="205" t="s">
        <v>48</v>
      </c>
      <c r="J24" s="223"/>
      <c r="K24" s="224" t="s">
        <v>38</v>
      </c>
      <c r="L24" s="225">
        <f>+J23</f>
        <v>45877617</v>
      </c>
      <c r="M24" s="226"/>
      <c r="N24" s="204" t="s">
        <v>6</v>
      </c>
      <c r="O24" s="209" t="s">
        <v>48</v>
      </c>
      <c r="P24" s="210"/>
      <c r="Q24" s="224" t="s">
        <v>38</v>
      </c>
      <c r="R24" s="225">
        <f>+P23</f>
        <v>509613</v>
      </c>
      <c r="S24" s="226"/>
    </row>
    <row r="25" spans="1:23" ht="15" customHeight="1" x14ac:dyDescent="0.15">
      <c r="A25" s="203" t="s">
        <v>58</v>
      </c>
      <c r="B25" s="213"/>
      <c r="C25" s="217">
        <v>7972</v>
      </c>
      <c r="D25" s="227">
        <v>6914382</v>
      </c>
      <c r="E25" s="216">
        <v>4000</v>
      </c>
      <c r="F25" s="209">
        <f>+D25/C25</f>
        <v>867.33341695935781</v>
      </c>
      <c r="G25" s="216">
        <v>50</v>
      </c>
      <c r="H25" s="213">
        <v>0</v>
      </c>
      <c r="I25" s="217">
        <v>13895.6</v>
      </c>
      <c r="J25" s="227">
        <v>4806921</v>
      </c>
      <c r="K25" s="228">
        <v>3513</v>
      </c>
      <c r="L25" s="209">
        <f>+J25/I25</f>
        <v>345.93115806442324</v>
      </c>
      <c r="M25" s="228">
        <v>10</v>
      </c>
      <c r="N25" s="213">
        <v>0</v>
      </c>
      <c r="O25" s="209">
        <v>301.60000000000002</v>
      </c>
      <c r="P25" s="210">
        <v>160739</v>
      </c>
      <c r="Q25" s="219">
        <v>1950</v>
      </c>
      <c r="R25" s="220">
        <f>+P25/O25</f>
        <v>532.95424403183017</v>
      </c>
      <c r="S25" s="221">
        <v>200</v>
      </c>
      <c r="T25" s="24"/>
      <c r="U25" s="24"/>
      <c r="V25" s="24"/>
    </row>
    <row r="26" spans="1:23" ht="15" customHeight="1" x14ac:dyDescent="0.15">
      <c r="A26" s="229"/>
      <c r="B26" s="204" t="s">
        <v>6</v>
      </c>
      <c r="C26" s="223" t="s">
        <v>47</v>
      </c>
      <c r="D26" s="223"/>
      <c r="E26" s="224" t="s">
        <v>37</v>
      </c>
      <c r="F26" s="225">
        <f>+D25</f>
        <v>6914382</v>
      </c>
      <c r="G26" s="226"/>
      <c r="H26" s="204" t="s">
        <v>6</v>
      </c>
      <c r="I26" s="205" t="s">
        <v>48</v>
      </c>
      <c r="J26" s="223"/>
      <c r="K26" s="224" t="s">
        <v>37</v>
      </c>
      <c r="L26" s="225">
        <f>+J25</f>
        <v>4806921</v>
      </c>
      <c r="M26" s="226"/>
      <c r="N26" s="204" t="s">
        <v>6</v>
      </c>
      <c r="O26" s="209" t="s">
        <v>48</v>
      </c>
      <c r="P26" s="210"/>
      <c r="Q26" s="224" t="s">
        <v>37</v>
      </c>
      <c r="R26" s="225">
        <f>+P25</f>
        <v>160739</v>
      </c>
      <c r="S26" s="226"/>
      <c r="T26" s="25"/>
      <c r="U26" s="21"/>
      <c r="V26" s="23"/>
      <c r="W26" s="25"/>
    </row>
    <row r="27" spans="1:23" ht="15" customHeight="1" x14ac:dyDescent="0.15">
      <c r="A27" s="212" t="s">
        <v>24</v>
      </c>
      <c r="B27" s="230">
        <v>0</v>
      </c>
      <c r="C27" s="231">
        <f>+C23/C25</f>
        <v>42.032451078775715</v>
      </c>
      <c r="D27" s="230">
        <f>+D23/D25</f>
        <v>6.076729778597711</v>
      </c>
      <c r="E27" s="232">
        <f>+E23/E25</f>
        <v>0.95</v>
      </c>
      <c r="F27" s="232">
        <f t="shared" ref="F27:G27" si="1">+F23/F25</f>
        <v>0.14457233929110919</v>
      </c>
      <c r="G27" s="232">
        <f t="shared" si="1"/>
        <v>1.3</v>
      </c>
      <c r="H27" s="233">
        <v>0</v>
      </c>
      <c r="I27" s="234">
        <f>+I23/I25</f>
        <v>21.199444428452171</v>
      </c>
      <c r="J27" s="233">
        <f t="shared" ref="J27:M27" si="2">+J23/J25</f>
        <v>9.5440755111224007</v>
      </c>
      <c r="K27" s="233">
        <f t="shared" si="2"/>
        <v>0.93993737546256761</v>
      </c>
      <c r="L27" s="233">
        <f t="shared" si="2"/>
        <v>0.45020403923006197</v>
      </c>
      <c r="M27" s="233">
        <f t="shared" si="2"/>
        <v>3</v>
      </c>
      <c r="N27" s="233">
        <v>0</v>
      </c>
      <c r="O27" s="233">
        <f>+O23/O25</f>
        <v>8.1976127320954895</v>
      </c>
      <c r="P27" s="233">
        <f t="shared" ref="P27:S27" si="3">+P23/P25</f>
        <v>3.1704377904553342</v>
      </c>
      <c r="Q27" s="233">
        <f>+Q23/Q25</f>
        <v>1.5897435897435896</v>
      </c>
      <c r="R27" s="233">
        <f t="shared" si="3"/>
        <v>0.38675134994391241</v>
      </c>
      <c r="S27" s="235">
        <f t="shared" si="3"/>
        <v>0.25</v>
      </c>
      <c r="T27" s="21"/>
      <c r="U27" s="21"/>
      <c r="V27" s="21"/>
      <c r="W27" s="21"/>
    </row>
    <row r="28" spans="1:23" ht="15" customHeight="1" x14ac:dyDescent="0.15">
      <c r="A28" s="236" t="s">
        <v>34</v>
      </c>
      <c r="B28" s="84"/>
      <c r="C28" s="84" t="s">
        <v>71</v>
      </c>
      <c r="D28" s="165" t="s">
        <v>52</v>
      </c>
      <c r="E28" s="166"/>
      <c r="F28" s="167" t="s">
        <v>46</v>
      </c>
      <c r="G28" s="168"/>
      <c r="H28" s="237" t="s">
        <v>36</v>
      </c>
      <c r="I28" s="238"/>
      <c r="J28" s="239" t="s">
        <v>66</v>
      </c>
      <c r="K28" s="240"/>
      <c r="L28" s="241">
        <v>1341510.3999999999</v>
      </c>
      <c r="M28" s="241"/>
      <c r="N28" s="242" t="s">
        <v>89</v>
      </c>
      <c r="O28" s="242"/>
      <c r="P28" s="243"/>
      <c r="Q28" s="114"/>
      <c r="R28" s="114"/>
      <c r="S28" s="115"/>
      <c r="T28" s="21"/>
      <c r="U28" s="21"/>
    </row>
    <row r="29" spans="1:23" ht="15" customHeight="1" x14ac:dyDescent="0.15">
      <c r="A29" s="244" t="s">
        <v>9</v>
      </c>
      <c r="B29" s="245" t="s">
        <v>49</v>
      </c>
      <c r="C29" s="245"/>
      <c r="D29" s="246">
        <v>1991470</v>
      </c>
      <c r="E29" s="246"/>
      <c r="F29" s="247">
        <v>24914</v>
      </c>
      <c r="G29" s="248"/>
      <c r="H29" s="249" t="s">
        <v>85</v>
      </c>
      <c r="I29" s="169"/>
      <c r="J29" s="250" t="s">
        <v>67</v>
      </c>
      <c r="K29" s="250"/>
      <c r="L29" s="246">
        <v>247334944</v>
      </c>
      <c r="M29" s="246"/>
      <c r="N29" s="251"/>
      <c r="O29" s="251"/>
      <c r="P29" s="243"/>
      <c r="Q29" s="252"/>
      <c r="R29" s="252"/>
      <c r="S29" s="253"/>
    </row>
    <row r="30" spans="1:23" ht="15" customHeight="1" x14ac:dyDescent="0.15">
      <c r="A30" s="244" t="s">
        <v>10</v>
      </c>
      <c r="B30" s="245" t="s">
        <v>49</v>
      </c>
      <c r="C30" s="245"/>
      <c r="D30" s="170" t="s">
        <v>87</v>
      </c>
      <c r="E30" s="170"/>
      <c r="F30" s="247">
        <v>0</v>
      </c>
      <c r="G30" s="248"/>
      <c r="H30" s="254"/>
      <c r="I30" s="208"/>
      <c r="J30" s="255" t="s">
        <v>35</v>
      </c>
      <c r="K30" s="255"/>
      <c r="L30" s="256">
        <f>+L29/L28</f>
        <v>184.37050059395739</v>
      </c>
      <c r="M30" s="256"/>
      <c r="N30" s="257"/>
      <c r="O30" s="257"/>
      <c r="P30" s="114"/>
      <c r="Q30" s="114"/>
      <c r="R30" s="114"/>
      <c r="S30" s="115"/>
      <c r="T30" s="22"/>
      <c r="U30" s="22"/>
    </row>
    <row r="31" spans="1:23" ht="15" customHeight="1" x14ac:dyDescent="0.15">
      <c r="A31" s="244" t="s">
        <v>32</v>
      </c>
      <c r="B31" s="245" t="s">
        <v>49</v>
      </c>
      <c r="C31" s="245"/>
      <c r="D31" s="170" t="s">
        <v>88</v>
      </c>
      <c r="E31" s="170"/>
      <c r="F31" s="247">
        <v>0</v>
      </c>
      <c r="G31" s="248"/>
      <c r="H31" s="237" t="s">
        <v>51</v>
      </c>
      <c r="I31" s="238"/>
      <c r="J31" s="258" t="s">
        <v>66</v>
      </c>
      <c r="K31" s="259"/>
      <c r="L31" s="260">
        <v>87646.7</v>
      </c>
      <c r="M31" s="260"/>
      <c r="N31" s="261"/>
      <c r="O31" s="262" t="s">
        <v>53</v>
      </c>
      <c r="P31" s="263">
        <f>+L28/L31</f>
        <v>15.305886017385708</v>
      </c>
      <c r="Q31" s="264"/>
      <c r="R31" s="264"/>
      <c r="S31" s="265"/>
      <c r="T31" s="23"/>
      <c r="U31" s="23"/>
    </row>
    <row r="32" spans="1:23" ht="15" customHeight="1" x14ac:dyDescent="0.15">
      <c r="A32" s="254" t="s">
        <v>12</v>
      </c>
      <c r="B32" s="245" t="s">
        <v>49</v>
      </c>
      <c r="C32" s="266"/>
      <c r="D32" s="267">
        <f>+J21</f>
        <v>8189274</v>
      </c>
      <c r="E32" s="267"/>
      <c r="F32" s="268">
        <f>+I21</f>
        <v>96093</v>
      </c>
      <c r="G32" s="269"/>
      <c r="H32" s="249" t="s">
        <v>110</v>
      </c>
      <c r="I32" s="169"/>
      <c r="J32" s="250" t="s">
        <v>67</v>
      </c>
      <c r="K32" s="250"/>
      <c r="L32" s="246">
        <v>41123267</v>
      </c>
      <c r="M32" s="246"/>
      <c r="N32" s="217"/>
      <c r="O32" s="270" t="s">
        <v>53</v>
      </c>
      <c r="P32" s="271">
        <f>+L29/L32</f>
        <v>6.0144770112744208</v>
      </c>
      <c r="Q32" s="272"/>
      <c r="R32" s="272"/>
      <c r="S32" s="273"/>
      <c r="T32" s="82"/>
      <c r="U32" s="82"/>
      <c r="V32" s="82"/>
      <c r="W32" s="82"/>
    </row>
    <row r="33" spans="1:23" ht="15" customHeight="1" x14ac:dyDescent="0.15">
      <c r="A33" s="258" t="s">
        <v>50</v>
      </c>
      <c r="B33" s="274"/>
      <c r="C33" s="259"/>
      <c r="D33" s="267">
        <v>21551327</v>
      </c>
      <c r="E33" s="267"/>
      <c r="F33" s="275">
        <v>264415.5</v>
      </c>
      <c r="G33" s="275"/>
      <c r="H33" s="254"/>
      <c r="I33" s="276"/>
      <c r="J33" s="255" t="s">
        <v>35</v>
      </c>
      <c r="K33" s="255"/>
      <c r="L33" s="277">
        <f>+L32/L31</f>
        <v>469.1935577722835</v>
      </c>
      <c r="M33" s="277"/>
      <c r="N33" s="278"/>
      <c r="O33" s="279" t="s">
        <v>53</v>
      </c>
      <c r="P33" s="280">
        <f>+L30/L33</f>
        <v>0.39295190127789226</v>
      </c>
      <c r="Q33" s="281"/>
      <c r="R33" s="281"/>
      <c r="S33" s="282"/>
      <c r="T33" s="3"/>
      <c r="U33" s="3"/>
      <c r="V33" s="3"/>
      <c r="W33" s="3"/>
    </row>
    <row r="34" spans="1:23" x14ac:dyDescent="0.15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</row>
  </sheetData>
  <mergeCells count="42">
    <mergeCell ref="J33:K33"/>
    <mergeCell ref="L33:M33"/>
    <mergeCell ref="N28:O28"/>
    <mergeCell ref="N29:O29"/>
    <mergeCell ref="N30:O30"/>
    <mergeCell ref="L30:M30"/>
    <mergeCell ref="D32:E32"/>
    <mergeCell ref="F32:G32"/>
    <mergeCell ref="H32:I32"/>
    <mergeCell ref="J32:K32"/>
    <mergeCell ref="L32:M32"/>
    <mergeCell ref="D29:E29"/>
    <mergeCell ref="F29:G29"/>
    <mergeCell ref="H31:I31"/>
    <mergeCell ref="J31:K31"/>
    <mergeCell ref="L31:M31"/>
    <mergeCell ref="D31:E31"/>
    <mergeCell ref="F31:G31"/>
    <mergeCell ref="J30:K30"/>
    <mergeCell ref="O3:S3"/>
    <mergeCell ref="F24:G24"/>
    <mergeCell ref="L24:M24"/>
    <mergeCell ref="R24:S24"/>
    <mergeCell ref="L26:M26"/>
    <mergeCell ref="R26:S26"/>
    <mergeCell ref="F26:G26"/>
    <mergeCell ref="P2:S2"/>
    <mergeCell ref="A33:C33"/>
    <mergeCell ref="D33:E33"/>
    <mergeCell ref="F33:G33"/>
    <mergeCell ref="C3:G3"/>
    <mergeCell ref="I3:M3"/>
    <mergeCell ref="D28:E28"/>
    <mergeCell ref="F28:G28"/>
    <mergeCell ref="H28:I28"/>
    <mergeCell ref="J28:K28"/>
    <mergeCell ref="L28:M28"/>
    <mergeCell ref="H29:I29"/>
    <mergeCell ref="J29:K29"/>
    <mergeCell ref="L29:M29"/>
    <mergeCell ref="D30:E30"/>
    <mergeCell ref="F30:G30"/>
  </mergeCells>
  <phoneticPr fontId="1"/>
  <printOptions horizontalCentered="1" verticalCentered="1"/>
  <pageMargins left="0.39370078740157483" right="0.19685039370078741" top="0.19685039370078741" bottom="7.874015748031496E-2" header="0.19685039370078741" footer="0.39370078740157483"/>
  <pageSetup paperSize="9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1" sqref="K11"/>
    </sheetView>
  </sheetViews>
  <sheetFormatPr defaultColWidth="9" defaultRowHeight="17.25" x14ac:dyDescent="0.2"/>
  <cols>
    <col min="1" max="1" width="18.625" style="4" customWidth="1"/>
    <col min="2" max="7" width="18.625" style="6" customWidth="1"/>
    <col min="8" max="8" width="11.625" style="6" customWidth="1"/>
    <col min="9" max="11" width="9" style="6"/>
    <col min="12" max="12" width="9.625" style="6" bestFit="1" customWidth="1"/>
    <col min="13" max="13" width="11.125" style="6" customWidth="1"/>
    <col min="14" max="16384" width="9" style="6"/>
  </cols>
  <sheetData>
    <row r="1" spans="1:9" ht="24.95" customHeight="1" x14ac:dyDescent="0.2">
      <c r="B1" s="5" t="s">
        <v>91</v>
      </c>
      <c r="F1" s="319">
        <v>42901</v>
      </c>
      <c r="G1" s="319"/>
      <c r="H1" s="6" t="s">
        <v>40</v>
      </c>
    </row>
    <row r="2" spans="1:9" ht="24.95" customHeight="1" thickBot="1" x14ac:dyDescent="0.25">
      <c r="C2" s="144" t="s">
        <v>25</v>
      </c>
      <c r="F2" s="318" t="s">
        <v>119</v>
      </c>
      <c r="G2" s="318"/>
      <c r="H2" s="159"/>
      <c r="I2" s="159"/>
    </row>
    <row r="3" spans="1:9" s="4" customFormat="1" ht="24.95" customHeight="1" thickBot="1" x14ac:dyDescent="0.2">
      <c r="A3" s="26" t="s">
        <v>8</v>
      </c>
      <c r="B3" s="27" t="s">
        <v>14</v>
      </c>
      <c r="C3" s="27" t="s">
        <v>18</v>
      </c>
      <c r="D3" s="27" t="s">
        <v>19</v>
      </c>
      <c r="E3" s="27" t="s">
        <v>15</v>
      </c>
      <c r="F3" s="72" t="s">
        <v>16</v>
      </c>
      <c r="G3" s="28" t="s">
        <v>17</v>
      </c>
    </row>
    <row r="4" spans="1:9" ht="24.95" customHeight="1" x14ac:dyDescent="0.2">
      <c r="A4" s="11" t="s">
        <v>9</v>
      </c>
      <c r="B4" s="34"/>
      <c r="C4" s="145">
        <v>222867.3</v>
      </c>
      <c r="D4" s="146">
        <v>32371497</v>
      </c>
      <c r="E4" s="35">
        <v>3010</v>
      </c>
      <c r="F4" s="73">
        <v>30</v>
      </c>
      <c r="G4" s="36">
        <f>+D4/C4</f>
        <v>145.25009725518279</v>
      </c>
      <c r="H4" s="6" t="s">
        <v>100</v>
      </c>
    </row>
    <row r="5" spans="1:9" ht="18" customHeight="1" thickBot="1" x14ac:dyDescent="0.25">
      <c r="A5" s="37" t="s">
        <v>26</v>
      </c>
      <c r="B5" s="38"/>
      <c r="C5" s="68">
        <f>+C4/C27</f>
        <v>54.357878048780485</v>
      </c>
      <c r="D5" s="68">
        <f t="shared" ref="D5:G5" si="0">+D4/D27</f>
        <v>7.9419650020142267</v>
      </c>
      <c r="E5" s="68">
        <f t="shared" si="0"/>
        <v>0.83611111111111114</v>
      </c>
      <c r="F5" s="68">
        <f t="shared" si="0"/>
        <v>0.3</v>
      </c>
      <c r="G5" s="69">
        <f t="shared" si="0"/>
        <v>0.14610513300182812</v>
      </c>
    </row>
    <row r="6" spans="1:9" ht="24.95" customHeight="1" x14ac:dyDescent="0.2">
      <c r="A6" s="29" t="s">
        <v>10</v>
      </c>
      <c r="B6" s="30"/>
      <c r="C6" s="133">
        <v>12241.5</v>
      </c>
      <c r="D6" s="31">
        <v>6262567</v>
      </c>
      <c r="E6" s="32">
        <v>2909</v>
      </c>
      <c r="F6" s="74">
        <v>65</v>
      </c>
      <c r="G6" s="33">
        <f>+D6/C6</f>
        <v>511.58493648654166</v>
      </c>
      <c r="H6" s="6" t="s">
        <v>87</v>
      </c>
    </row>
    <row r="7" spans="1:9" ht="18.600000000000001" customHeight="1" thickBot="1" x14ac:dyDescent="0.25">
      <c r="A7" s="37" t="s">
        <v>26</v>
      </c>
      <c r="B7" s="38"/>
      <c r="C7" s="68">
        <f>+C6/C28</f>
        <v>1.0474458800376487</v>
      </c>
      <c r="D7" s="68">
        <f t="shared" ref="D7:G7" si="1">+D6/D28</f>
        <v>1.4768860665043229</v>
      </c>
      <c r="E7" s="68">
        <f t="shared" si="1"/>
        <v>0.83114285714285718</v>
      </c>
      <c r="F7" s="68">
        <f t="shared" si="1"/>
        <v>1.4772727272727273</v>
      </c>
      <c r="G7" s="69">
        <f t="shared" si="1"/>
        <v>1.4099879474930379</v>
      </c>
    </row>
    <row r="8" spans="1:9" ht="24.95" customHeight="1" x14ac:dyDescent="0.2">
      <c r="A8" s="12" t="s">
        <v>11</v>
      </c>
      <c r="B8" s="8"/>
      <c r="C8" s="134">
        <v>65108.9</v>
      </c>
      <c r="D8" s="10">
        <v>8912064</v>
      </c>
      <c r="E8" s="9">
        <v>2089</v>
      </c>
      <c r="F8" s="75">
        <v>20</v>
      </c>
      <c r="G8" s="13">
        <f>+D8/C8</f>
        <v>136.87935136363845</v>
      </c>
      <c r="H8" s="6" t="s">
        <v>87</v>
      </c>
    </row>
    <row r="9" spans="1:9" ht="18" customHeight="1" thickBot="1" x14ac:dyDescent="0.25">
      <c r="A9" s="37" t="s">
        <v>26</v>
      </c>
      <c r="B9" s="38"/>
      <c r="C9" s="68">
        <f>+C8/C29</f>
        <v>408.46235884567125</v>
      </c>
      <c r="D9" s="68">
        <f t="shared" ref="D9:G9" si="2">+D8/D29</f>
        <v>53.391549194519499</v>
      </c>
      <c r="E9" s="68">
        <f t="shared" si="2"/>
        <v>1.1058761249338274</v>
      </c>
      <c r="F9" s="68">
        <f t="shared" si="2"/>
        <v>2.9027576197387519E-2</v>
      </c>
      <c r="G9" s="69">
        <f t="shared" si="2"/>
        <v>0.13071351138794249</v>
      </c>
    </row>
    <row r="10" spans="1:9" ht="24.95" customHeight="1" x14ac:dyDescent="0.2">
      <c r="A10" s="12" t="s">
        <v>12</v>
      </c>
      <c r="B10" s="8"/>
      <c r="C10" s="134">
        <v>294579</v>
      </c>
      <c r="D10" s="10">
        <v>45877617</v>
      </c>
      <c r="E10" s="9">
        <v>3302</v>
      </c>
      <c r="F10" s="75">
        <v>30</v>
      </c>
      <c r="G10" s="13">
        <f>+D10/C10</f>
        <v>155.73960465613638</v>
      </c>
      <c r="H10" s="6" t="s">
        <v>103</v>
      </c>
    </row>
    <row r="11" spans="1:9" ht="18.600000000000001" customHeight="1" thickBot="1" x14ac:dyDescent="0.25">
      <c r="A11" s="37" t="s">
        <v>26</v>
      </c>
      <c r="B11" s="38"/>
      <c r="C11" s="68">
        <f>+C10/C30</f>
        <v>21.199444428452171</v>
      </c>
      <c r="D11" s="68">
        <f t="shared" ref="D11:G11" si="3">+D10/D30</f>
        <v>9.5440755111224007</v>
      </c>
      <c r="E11" s="68">
        <f t="shared" si="3"/>
        <v>0.93993737546256761</v>
      </c>
      <c r="F11" s="68">
        <f t="shared" si="3"/>
        <v>3</v>
      </c>
      <c r="G11" s="69">
        <f t="shared" si="3"/>
        <v>0.45020403923006197</v>
      </c>
    </row>
    <row r="12" spans="1:9" ht="24.95" customHeight="1" x14ac:dyDescent="0.2">
      <c r="A12" s="39" t="s">
        <v>13</v>
      </c>
      <c r="B12" s="40">
        <v>154</v>
      </c>
      <c r="C12" s="135">
        <v>335082.7</v>
      </c>
      <c r="D12" s="41">
        <v>42016831</v>
      </c>
      <c r="E12" s="42">
        <v>3800</v>
      </c>
      <c r="F12" s="76">
        <v>50</v>
      </c>
      <c r="G12" s="43">
        <f>+D12/C12</f>
        <v>125.39242103516534</v>
      </c>
      <c r="H12" s="6" t="s">
        <v>103</v>
      </c>
    </row>
    <row r="13" spans="1:9" ht="18" customHeight="1" thickBot="1" x14ac:dyDescent="0.25">
      <c r="A13" s="37" t="s">
        <v>26</v>
      </c>
      <c r="B13" s="38"/>
      <c r="C13" s="68">
        <f>+C12/C31</f>
        <v>42.032451078775715</v>
      </c>
      <c r="D13" s="68">
        <f t="shared" ref="D13:G13" si="4">+D12/D31</f>
        <v>6.076729778597711</v>
      </c>
      <c r="E13" s="68">
        <f t="shared" si="4"/>
        <v>0.95</v>
      </c>
      <c r="F13" s="68">
        <f t="shared" si="4"/>
        <v>1</v>
      </c>
      <c r="G13" s="69">
        <f t="shared" si="4"/>
        <v>0.14457233929110919</v>
      </c>
    </row>
    <row r="14" spans="1:9" ht="24.95" customHeight="1" x14ac:dyDescent="0.2">
      <c r="A14" s="29" t="s">
        <v>92</v>
      </c>
      <c r="B14" s="30"/>
      <c r="C14" s="133">
        <v>2472.4</v>
      </c>
      <c r="D14" s="31">
        <v>509613</v>
      </c>
      <c r="E14" s="32">
        <v>3100</v>
      </c>
      <c r="F14" s="74">
        <v>30</v>
      </c>
      <c r="G14" s="33">
        <f>+D14/C14</f>
        <v>206.12077333764762</v>
      </c>
      <c r="H14" s="7" t="s">
        <v>104</v>
      </c>
    </row>
    <row r="15" spans="1:9" ht="18.600000000000001" customHeight="1" thickBot="1" x14ac:dyDescent="0.25">
      <c r="A15" s="37" t="s">
        <v>24</v>
      </c>
      <c r="B15" s="38"/>
      <c r="C15" s="68">
        <f>+C14/C32</f>
        <v>8.1976127320954912</v>
      </c>
      <c r="D15" s="68">
        <f t="shared" ref="D15:G15" si="5">+D14/D32</f>
        <v>3.1704377904553342</v>
      </c>
      <c r="E15" s="68">
        <f t="shared" si="5"/>
        <v>1.5897435897435896</v>
      </c>
      <c r="F15" s="68">
        <f t="shared" si="5"/>
        <v>0.15</v>
      </c>
      <c r="G15" s="69">
        <f t="shared" si="5"/>
        <v>0.38675134994391236</v>
      </c>
    </row>
    <row r="16" spans="1:9" ht="24.95" customHeight="1" x14ac:dyDescent="0.2">
      <c r="A16" s="29" t="s">
        <v>109</v>
      </c>
      <c r="B16" s="30"/>
      <c r="C16" s="133">
        <v>408661.2</v>
      </c>
      <c r="D16" s="31">
        <v>111303480</v>
      </c>
      <c r="E16" s="32">
        <v>3800</v>
      </c>
      <c r="F16" s="74">
        <v>15</v>
      </c>
      <c r="G16" s="33">
        <f>+D16/C16</f>
        <v>272.36126160252059</v>
      </c>
      <c r="H16" s="7" t="s">
        <v>103</v>
      </c>
    </row>
    <row r="17" spans="1:14" ht="18.600000000000001" customHeight="1" thickBot="1" x14ac:dyDescent="0.25">
      <c r="A17" s="37" t="s">
        <v>24</v>
      </c>
      <c r="B17" s="38"/>
      <c r="C17" s="68">
        <f>+C16/C33</f>
        <v>8.2720752998330038</v>
      </c>
      <c r="D17" s="68">
        <f t="shared" ref="D17:G17" si="6">+D16/D33</f>
        <v>5.3782005876599719</v>
      </c>
      <c r="E17" s="68">
        <f t="shared" si="6"/>
        <v>1.7272727272727273</v>
      </c>
      <c r="F17" s="68">
        <f t="shared" si="6"/>
        <v>0.16853932584269662</v>
      </c>
      <c r="G17" s="69">
        <f t="shared" si="6"/>
        <v>0.65016339826700387</v>
      </c>
      <c r="H17" s="7"/>
    </row>
    <row r="18" spans="1:14" ht="24.95" customHeight="1" x14ac:dyDescent="0.2">
      <c r="A18" s="12" t="s">
        <v>93</v>
      </c>
      <c r="B18" s="8"/>
      <c r="C18" s="134">
        <v>497.39999999990687</v>
      </c>
      <c r="D18" s="10">
        <v>81275</v>
      </c>
      <c r="E18" s="9">
        <v>445</v>
      </c>
      <c r="F18" s="75">
        <v>50</v>
      </c>
      <c r="G18" s="13">
        <f>+D18/C18</f>
        <v>163.39967832733257</v>
      </c>
      <c r="H18" s="7" t="s">
        <v>103</v>
      </c>
      <c r="I18" s="156" t="s">
        <v>111</v>
      </c>
      <c r="J18" s="152" t="s">
        <v>113</v>
      </c>
      <c r="K18" s="157" t="s">
        <v>115</v>
      </c>
      <c r="L18" s="147" t="s">
        <v>118</v>
      </c>
    </row>
    <row r="19" spans="1:14" ht="18.600000000000001" customHeight="1" thickBot="1" x14ac:dyDescent="0.25">
      <c r="A19" s="14" t="s">
        <v>24</v>
      </c>
      <c r="B19" s="49"/>
      <c r="C19" s="136">
        <f>+C18/C34</f>
        <v>3.8678071539650611</v>
      </c>
      <c r="D19" s="70">
        <f t="shared" ref="D19:G19" si="7">+D18/D34</f>
        <v>1.2980531199591139</v>
      </c>
      <c r="E19" s="70" t="e">
        <f t="shared" si="7"/>
        <v>#DIV/0!</v>
      </c>
      <c r="F19" s="70" t="e">
        <f t="shared" si="7"/>
        <v>#DIV/0!</v>
      </c>
      <c r="G19" s="71">
        <f t="shared" si="7"/>
        <v>0.33560440536142599</v>
      </c>
      <c r="H19" s="7"/>
      <c r="I19" s="153" t="s">
        <v>112</v>
      </c>
      <c r="J19" s="154" t="s">
        <v>114</v>
      </c>
      <c r="K19" s="153" t="s">
        <v>116</v>
      </c>
      <c r="L19" s="155" t="s">
        <v>117</v>
      </c>
      <c r="M19" s="158">
        <v>1346936.3</v>
      </c>
      <c r="N19" s="6">
        <f>+M19-C20</f>
        <v>5425.9000000001397</v>
      </c>
    </row>
    <row r="20" spans="1:14" ht="24.95" customHeight="1" thickTop="1" x14ac:dyDescent="0.2">
      <c r="A20" s="44" t="s">
        <v>94</v>
      </c>
      <c r="B20" s="45"/>
      <c r="C20" s="137">
        <f>+C18+C16+C14+C12+C10+C8+C6+C4</f>
        <v>1341510.3999999999</v>
      </c>
      <c r="D20" s="46">
        <f>+D18+D16+D14+D12+D10+D8+D6+D4</f>
        <v>247334944</v>
      </c>
      <c r="E20" s="47">
        <v>3800</v>
      </c>
      <c r="F20" s="77">
        <v>15</v>
      </c>
      <c r="G20" s="48">
        <f>+D20/C20</f>
        <v>184.37050059395739</v>
      </c>
      <c r="H20" s="7" t="s">
        <v>103</v>
      </c>
      <c r="I20" s="151">
        <v>30532</v>
      </c>
      <c r="J20" s="151">
        <v>22598</v>
      </c>
      <c r="K20" s="150">
        <v>58677</v>
      </c>
      <c r="L20" s="151">
        <f>+SUM(I20:K20)</f>
        <v>111807</v>
      </c>
      <c r="M20" s="158">
        <v>248794477</v>
      </c>
      <c r="N20" s="148">
        <f>+M20-D20</f>
        <v>1459533</v>
      </c>
    </row>
    <row r="21" spans="1:14" ht="18" customHeight="1" thickBot="1" x14ac:dyDescent="0.25">
      <c r="A21" s="37" t="s">
        <v>26</v>
      </c>
      <c r="B21" s="38"/>
      <c r="C21" s="68">
        <f>+C20/C35</f>
        <v>15.305886017385706</v>
      </c>
      <c r="D21" s="68">
        <f t="shared" ref="D21:G21" si="8">+D20/D35</f>
        <v>6.0144770112744208</v>
      </c>
      <c r="E21" s="68">
        <f t="shared" si="8"/>
        <v>0.95</v>
      </c>
      <c r="F21" s="68">
        <f t="shared" si="8"/>
        <v>1.5</v>
      </c>
      <c r="G21" s="69">
        <f t="shared" si="8"/>
        <v>0.39295190127789231</v>
      </c>
      <c r="H21" s="7"/>
      <c r="L21" s="149">
        <f>+L20/523.1</f>
        <v>213.73924679793538</v>
      </c>
    </row>
    <row r="22" spans="1:14" ht="24.95" customHeight="1" x14ac:dyDescent="0.2">
      <c r="A22" s="4" t="s">
        <v>20</v>
      </c>
    </row>
    <row r="23" spans="1:14" ht="24.95" customHeight="1" x14ac:dyDescent="0.2"/>
    <row r="24" spans="1:14" ht="24.95" customHeight="1" x14ac:dyDescent="0.2">
      <c r="B24" s="5" t="s">
        <v>95</v>
      </c>
      <c r="F24" s="319">
        <v>42516</v>
      </c>
      <c r="G24" s="319"/>
      <c r="H24" s="6" t="s">
        <v>40</v>
      </c>
    </row>
    <row r="25" spans="1:14" ht="24.95" customHeight="1" thickBot="1" x14ac:dyDescent="0.25">
      <c r="C25" s="144" t="s">
        <v>25</v>
      </c>
      <c r="F25" s="318" t="s">
        <v>119</v>
      </c>
      <c r="G25" s="318"/>
      <c r="H25" s="50"/>
    </row>
    <row r="26" spans="1:14" s="4" customFormat="1" ht="24.95" customHeight="1" x14ac:dyDescent="0.15">
      <c r="A26" s="57" t="s">
        <v>8</v>
      </c>
      <c r="B26" s="58" t="s">
        <v>14</v>
      </c>
      <c r="C26" s="58" t="s">
        <v>18</v>
      </c>
      <c r="D26" s="58" t="s">
        <v>19</v>
      </c>
      <c r="E26" s="58" t="s">
        <v>15</v>
      </c>
      <c r="F26" s="58" t="s">
        <v>16</v>
      </c>
      <c r="G26" s="59" t="s">
        <v>17</v>
      </c>
      <c r="H26" s="51"/>
    </row>
    <row r="27" spans="1:14" ht="24.95" customHeight="1" x14ac:dyDescent="0.2">
      <c r="A27" s="52" t="s">
        <v>9</v>
      </c>
      <c r="B27" s="60"/>
      <c r="C27" s="138">
        <v>4100</v>
      </c>
      <c r="D27" s="60">
        <v>4076006</v>
      </c>
      <c r="E27" s="61">
        <v>3600</v>
      </c>
      <c r="F27" s="61">
        <v>100</v>
      </c>
      <c r="G27" s="62">
        <f t="shared" ref="G27:G35" si="9">+D27/C27</f>
        <v>994.14780487804876</v>
      </c>
      <c r="H27" s="6" t="s">
        <v>101</v>
      </c>
    </row>
    <row r="28" spans="1:14" ht="24.95" customHeight="1" x14ac:dyDescent="0.2">
      <c r="A28" s="52" t="s">
        <v>10</v>
      </c>
      <c r="B28" s="53"/>
      <c r="C28" s="139">
        <v>11687</v>
      </c>
      <c r="D28" s="54">
        <v>4240386</v>
      </c>
      <c r="E28" s="55">
        <v>3500</v>
      </c>
      <c r="F28" s="55">
        <v>44</v>
      </c>
      <c r="G28" s="56">
        <f t="shared" si="9"/>
        <v>362.82929751005389</v>
      </c>
      <c r="H28" s="6" t="s">
        <v>105</v>
      </c>
    </row>
    <row r="29" spans="1:14" ht="24.95" customHeight="1" x14ac:dyDescent="0.2">
      <c r="A29" s="52" t="s">
        <v>11</v>
      </c>
      <c r="B29" s="53"/>
      <c r="C29" s="139">
        <v>159.4</v>
      </c>
      <c r="D29" s="54">
        <v>166919</v>
      </c>
      <c r="E29" s="55">
        <v>1889</v>
      </c>
      <c r="F29" s="55">
        <v>689</v>
      </c>
      <c r="G29" s="56">
        <f t="shared" si="9"/>
        <v>1047.1706398996234</v>
      </c>
      <c r="H29" s="6" t="s">
        <v>107</v>
      </c>
    </row>
    <row r="30" spans="1:14" ht="24.95" customHeight="1" x14ac:dyDescent="0.2">
      <c r="A30" s="52" t="s">
        <v>12</v>
      </c>
      <c r="B30" s="53"/>
      <c r="C30" s="139">
        <v>13895.6</v>
      </c>
      <c r="D30" s="54">
        <v>4806921</v>
      </c>
      <c r="E30" s="55">
        <v>3513</v>
      </c>
      <c r="F30" s="55">
        <v>10</v>
      </c>
      <c r="G30" s="56">
        <f t="shared" si="9"/>
        <v>345.93115806442324</v>
      </c>
      <c r="H30" s="6" t="s">
        <v>105</v>
      </c>
    </row>
    <row r="31" spans="1:14" ht="24.95" customHeight="1" x14ac:dyDescent="0.2">
      <c r="A31" s="52" t="s">
        <v>13</v>
      </c>
      <c r="B31" s="53"/>
      <c r="C31" s="139">
        <v>7972</v>
      </c>
      <c r="D31" s="54">
        <v>6914382</v>
      </c>
      <c r="E31" s="55">
        <v>4000</v>
      </c>
      <c r="F31" s="55">
        <v>50</v>
      </c>
      <c r="G31" s="56">
        <f t="shared" si="9"/>
        <v>867.33341695935781</v>
      </c>
      <c r="H31" s="6" t="s">
        <v>105</v>
      </c>
    </row>
    <row r="32" spans="1:14" ht="24.95" customHeight="1" x14ac:dyDescent="0.2">
      <c r="A32" s="52" t="s">
        <v>92</v>
      </c>
      <c r="B32" s="53"/>
      <c r="C32" s="139">
        <v>301.60000000000002</v>
      </c>
      <c r="D32" s="54">
        <v>160739</v>
      </c>
      <c r="E32" s="55">
        <v>1950</v>
      </c>
      <c r="F32" s="55">
        <v>200</v>
      </c>
      <c r="G32" s="56">
        <f t="shared" si="9"/>
        <v>532.95424403183017</v>
      </c>
      <c r="H32" s="6" t="s">
        <v>108</v>
      </c>
    </row>
    <row r="33" spans="1:15" ht="24.95" customHeight="1" x14ac:dyDescent="0.2">
      <c r="A33" s="52" t="s">
        <v>109</v>
      </c>
      <c r="B33" s="53"/>
      <c r="C33" s="139">
        <v>49402.5</v>
      </c>
      <c r="D33" s="54">
        <v>20695301</v>
      </c>
      <c r="E33" s="55">
        <v>2200</v>
      </c>
      <c r="F33" s="55">
        <v>89</v>
      </c>
      <c r="G33" s="56">
        <f t="shared" si="9"/>
        <v>418.91201862253934</v>
      </c>
      <c r="H33" s="6" t="s">
        <v>106</v>
      </c>
    </row>
    <row r="34" spans="1:15" ht="24.95" customHeight="1" thickBot="1" x14ac:dyDescent="0.25">
      <c r="A34" s="128" t="s">
        <v>96</v>
      </c>
      <c r="B34" s="129"/>
      <c r="C34" s="140">
        <v>128.6</v>
      </c>
      <c r="D34" s="130">
        <v>62613</v>
      </c>
      <c r="E34" s="131"/>
      <c r="F34" s="131"/>
      <c r="G34" s="132">
        <f t="shared" si="9"/>
        <v>486.88180404354591</v>
      </c>
      <c r="H34" s="6" t="s">
        <v>102</v>
      </c>
      <c r="O34" s="148"/>
    </row>
    <row r="35" spans="1:15" ht="24.95" customHeight="1" thickTop="1" thickBot="1" x14ac:dyDescent="0.25">
      <c r="A35" s="63" t="s">
        <v>5</v>
      </c>
      <c r="B35" s="64"/>
      <c r="C35" s="141">
        <f>SUM(C27:C34)</f>
        <v>87646.700000000012</v>
      </c>
      <c r="D35" s="65">
        <f>SUM(D27:D34)</f>
        <v>41123267</v>
      </c>
      <c r="E35" s="66">
        <v>4000</v>
      </c>
      <c r="F35" s="66">
        <v>10</v>
      </c>
      <c r="G35" s="67">
        <f t="shared" si="9"/>
        <v>469.19355777228344</v>
      </c>
      <c r="H35" s="6" t="s">
        <v>106</v>
      </c>
      <c r="O35" s="148"/>
    </row>
    <row r="36" spans="1:15" x14ac:dyDescent="0.2">
      <c r="C36" s="142"/>
      <c r="G36" s="143"/>
    </row>
    <row r="37" spans="1:15" x14ac:dyDescent="0.2">
      <c r="C37" s="142"/>
    </row>
  </sheetData>
  <mergeCells count="4">
    <mergeCell ref="F2:G2"/>
    <mergeCell ref="F1:G1"/>
    <mergeCell ref="F24:G24"/>
    <mergeCell ref="F25:G25"/>
  </mergeCells>
  <phoneticPr fontId="1"/>
  <printOptions horizontalCentered="1" verticalCentered="1"/>
  <pageMargins left="0.39370078740157483" right="0.19685039370078741" top="0.39370078740157483" bottom="0.19685039370078741" header="0.19685039370078741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小女子水揚3月 (下)</vt:lpstr>
      <vt:lpstr>小女子水揚数量4月 (上)</vt:lpstr>
      <vt:lpstr>小女子水揚数量4月 (下)</vt:lpstr>
      <vt:lpstr>小女子水揚数量5月 (上)</vt:lpstr>
      <vt:lpstr>小女子水揚数量5月 (下)</vt:lpstr>
      <vt:lpstr>小女子水揚数量6月 (上)</vt:lpstr>
      <vt:lpstr>岩手県小女子水揚累計</vt:lpstr>
      <vt:lpstr>岩手県小女子水揚累計!Print_Area</vt:lpstr>
      <vt:lpstr>'小女子水揚3月 (下)'!Print_Area</vt:lpstr>
      <vt:lpstr>'小女子水揚数量4月 (下)'!Print_Area</vt:lpstr>
      <vt:lpstr>'小女子水揚数量4月 (上)'!Print_Area</vt:lpstr>
      <vt:lpstr>'小女子水揚数量5月 (下)'!Print_Area</vt:lpstr>
      <vt:lpstr>'小女子水揚数量5月 (上)'!Print_Area</vt:lpstr>
      <vt:lpstr>'小女子水揚数量6月 (上)'!Print_Area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2020-08-28T06:24:24Z</dcterms:modified>
</cp:coreProperties>
</file>